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drawings/drawing3.xml" ContentType="application/vnd.openxmlformats-officedocument.drawingml.chartshapes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charts/chart50.xml" ContentType="application/vnd.openxmlformats-officedocument.drawingml.chart+xml"/>
  <Override PartName="/xl/charts/chart51.xml" ContentType="application/vnd.openxmlformats-officedocument.drawingml.chart+xml"/>
  <Override PartName="/xl/charts/chart52.xml" ContentType="application/vnd.openxmlformats-officedocument.drawingml.chart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charts/chart55.xml" ContentType="application/vnd.openxmlformats-officedocument.drawingml.chart+xml"/>
  <Override PartName="/xl/charts/chart56.xml" ContentType="application/vnd.openxmlformats-officedocument.drawingml.chart+xml"/>
  <Override PartName="/xl/charts/chart57.xml" ContentType="application/vnd.openxmlformats-officedocument.drawingml.chart+xml"/>
  <Override PartName="/xl/charts/chart58.xml" ContentType="application/vnd.openxmlformats-officedocument.drawingml.chart+xml"/>
  <Override PartName="/xl/charts/chart59.xml" ContentType="application/vnd.openxmlformats-officedocument.drawingml.chart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charts/chart64.xml" ContentType="application/vnd.openxmlformats-officedocument.drawingml.chart+xml"/>
  <Override PartName="/xl/charts/chart65.xml" ContentType="application/vnd.openxmlformats-officedocument.drawingml.chart+xml"/>
  <Override PartName="/xl/charts/chart66.xml" ContentType="application/vnd.openxmlformats-officedocument.drawingml.chart+xml"/>
  <Override PartName="/xl/charts/chart67.xml" ContentType="application/vnd.openxmlformats-officedocument.drawingml.chart+xml"/>
  <Override PartName="/xl/charts/chart68.xml" ContentType="application/vnd.openxmlformats-officedocument.drawingml.chart+xml"/>
  <Override PartName="/xl/charts/chart69.xml" ContentType="application/vnd.openxmlformats-officedocument.drawingml.chart+xml"/>
  <Override PartName="/xl/charts/chart70.xml" ContentType="application/vnd.openxmlformats-officedocument.drawingml.chart+xml"/>
  <Override PartName="/xl/charts/chart71.xml" ContentType="application/vnd.openxmlformats-officedocument.drawingml.chart+xml"/>
  <Override PartName="/xl/charts/chart72.xml" ContentType="application/vnd.openxmlformats-officedocument.drawingml.chart+xml"/>
  <Override PartName="/xl/charts/chart73.xml" ContentType="application/vnd.openxmlformats-officedocument.drawingml.chart+xml"/>
  <Override PartName="/xl/charts/chart74.xml" ContentType="application/vnd.openxmlformats-officedocument.drawingml.chart+xml"/>
  <Override PartName="/xl/charts/chart75.xml" ContentType="application/vnd.openxmlformats-officedocument.drawingml.chart+xml"/>
  <Override PartName="/xl/charts/chart76.xml" ContentType="application/vnd.openxmlformats-officedocument.drawingml.chart+xml"/>
  <Override PartName="/xl/charts/chart77.xml" ContentType="application/vnd.openxmlformats-officedocument.drawingml.chart+xml"/>
  <Override PartName="/xl/charts/chart78.xml" ContentType="application/vnd.openxmlformats-officedocument.drawingml.chart+xml"/>
  <Override PartName="/xl/charts/chart79.xml" ContentType="application/vnd.openxmlformats-officedocument.drawingml.chart+xml"/>
  <Override PartName="/xl/charts/chart80.xml" ContentType="application/vnd.openxmlformats-officedocument.drawingml.chart+xml"/>
  <Override PartName="/xl/charts/chart81.xml" ContentType="application/vnd.openxmlformats-officedocument.drawingml.chart+xml"/>
  <Override PartName="/xl/charts/chart82.xml" ContentType="application/vnd.openxmlformats-officedocument.drawingml.chart+xml"/>
  <Override PartName="/xl/charts/chart83.xml" ContentType="application/vnd.openxmlformats-officedocument.drawingml.chart+xml"/>
  <Override PartName="/xl/charts/chart84.xml" ContentType="application/vnd.openxmlformats-officedocument.drawingml.chart+xml"/>
  <Override PartName="/xl/charts/chart85.xml" ContentType="application/vnd.openxmlformats-officedocument.drawingml.chart+xml"/>
  <Override PartName="/xl/charts/chart86.xml" ContentType="application/vnd.openxmlformats-officedocument.drawingml.chart+xml"/>
  <Override PartName="/xl/charts/chart87.xml" ContentType="application/vnd.openxmlformats-officedocument.drawingml.chart+xml"/>
  <Override PartName="/xl/charts/chart88.xml" ContentType="application/vnd.openxmlformats-officedocument.drawingml.chart+xml"/>
  <Override PartName="/xl/charts/chart89.xml" ContentType="application/vnd.openxmlformats-officedocument.drawingml.chart+xml"/>
  <Override PartName="/xl/charts/chart90.xml" ContentType="application/vnd.openxmlformats-officedocument.drawingml.chart+xml"/>
  <Override PartName="/xl/charts/chart91.xml" ContentType="application/vnd.openxmlformats-officedocument.drawingml.chart+xml"/>
  <Override PartName="/xl/drawings/drawing4.xml" ContentType="application/vnd.openxmlformats-officedocument.drawing+xml"/>
  <Override PartName="/xl/charts/chart92.xml" ContentType="application/vnd.openxmlformats-officedocument.drawingml.chart+xml"/>
  <Override PartName="/xl/charts/chart93.xml" ContentType="application/vnd.openxmlformats-officedocument.drawingml.chart+xml"/>
  <Override PartName="/xl/charts/chart94.xml" ContentType="application/vnd.openxmlformats-officedocument.drawingml.chart+xml"/>
  <Override PartName="/xl/charts/chart95.xml" ContentType="application/vnd.openxmlformats-officedocument.drawingml.chart+xml"/>
  <Override PartName="/xl/charts/chart96.xml" ContentType="application/vnd.openxmlformats-officedocument.drawingml.chart+xml"/>
  <Override PartName="/xl/charts/chart97.xml" ContentType="application/vnd.openxmlformats-officedocument.drawingml.chart+xml"/>
  <Override PartName="/xl/charts/chart98.xml" ContentType="application/vnd.openxmlformats-officedocument.drawingml.chart+xml"/>
  <Override PartName="/xl/charts/chart99.xml" ContentType="application/vnd.openxmlformats-officedocument.drawingml.chart+xml"/>
  <Override PartName="/xl/charts/chart100.xml" ContentType="application/vnd.openxmlformats-officedocument.drawingml.chart+xml"/>
  <Override PartName="/xl/charts/chart101.xml" ContentType="application/vnd.openxmlformats-officedocument.drawingml.chart+xml"/>
  <Override PartName="/xl/charts/chart102.xml" ContentType="application/vnd.openxmlformats-officedocument.drawingml.chart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ammikko\Documents\ME2016\"/>
    </mc:Choice>
  </mc:AlternateContent>
  <bookViews>
    <workbookView xWindow="0" yWindow="60" windowWidth="12030" windowHeight="9090" activeTab="1"/>
  </bookViews>
  <sheets>
    <sheet name="Start" sheetId="1" r:id="rId1"/>
    <sheet name="Tiedot" sheetId="2" r:id="rId2"/>
    <sheet name="Yhteenveto" sheetId="3" r:id="rId3"/>
    <sheet name="Kilpailupäiväkirja" sheetId="5" r:id="rId4"/>
    <sheet name="..." sheetId="6" r:id="rId5"/>
  </sheets>
  <definedNames>
    <definedName name="_xlnm.Print_Area" localSheetId="3">Kilpailupäiväkirja!$A$1:$P$46</definedName>
    <definedName name="_xlnm.Print_Area" localSheetId="1">Tiedot!$A$1:$U$992</definedName>
    <definedName name="_xlnm.Print_Area" localSheetId="2">Yhteenveto!$A$1:$Q$270</definedName>
    <definedName name="_xlnm.Print_Titles" localSheetId="1">Tiedot!$1:$4</definedName>
    <definedName name="_xlnm.Print_Titles" localSheetId="2">Yhteenveto!$1:$3</definedName>
  </definedNames>
  <calcPr calcId="162913" fullCalcOnLoad="1"/>
</workbook>
</file>

<file path=xl/calcChain.xml><?xml version="1.0" encoding="utf-8"?>
<calcChain xmlns="http://schemas.openxmlformats.org/spreadsheetml/2006/main">
  <c r="I989" i="2" l="1"/>
  <c r="I988" i="2"/>
  <c r="I987" i="2"/>
  <c r="I986" i="2"/>
  <c r="I985" i="2"/>
  <c r="I984" i="2"/>
  <c r="I983" i="2"/>
  <c r="I982" i="2"/>
  <c r="I981" i="2"/>
  <c r="I980" i="2"/>
  <c r="I979" i="2"/>
  <c r="I978" i="2"/>
  <c r="I977" i="2"/>
  <c r="I976" i="2"/>
  <c r="I970" i="2"/>
  <c r="I969" i="2"/>
  <c r="I968" i="2"/>
  <c r="I967" i="2"/>
  <c r="I966" i="2"/>
  <c r="I965" i="2"/>
  <c r="I964" i="2"/>
  <c r="I963" i="2"/>
  <c r="I962" i="2"/>
  <c r="I961" i="2"/>
  <c r="I960" i="2"/>
  <c r="I959" i="2"/>
  <c r="I958" i="2"/>
  <c r="I957" i="2"/>
  <c r="I971" i="2"/>
  <c r="AL56" i="3" s="1"/>
  <c r="AU56" i="3" s="1"/>
  <c r="I951" i="2"/>
  <c r="I950" i="2"/>
  <c r="I949" i="2"/>
  <c r="I948" i="2"/>
  <c r="I947" i="2"/>
  <c r="I946" i="2"/>
  <c r="I945" i="2"/>
  <c r="I944" i="2"/>
  <c r="I943" i="2"/>
  <c r="I942" i="2"/>
  <c r="I941" i="2"/>
  <c r="I940" i="2"/>
  <c r="I939" i="2"/>
  <c r="I938" i="2"/>
  <c r="I952" i="2" s="1"/>
  <c r="AL55" i="3" s="1"/>
  <c r="AU55" i="3" s="1"/>
  <c r="I932" i="2"/>
  <c r="I931" i="2"/>
  <c r="I930" i="2"/>
  <c r="I929" i="2"/>
  <c r="I928" i="2"/>
  <c r="I927" i="2"/>
  <c r="I926" i="2"/>
  <c r="I925" i="2"/>
  <c r="I924" i="2"/>
  <c r="I923" i="2"/>
  <c r="I922" i="2"/>
  <c r="I921" i="2"/>
  <c r="I920" i="2"/>
  <c r="I919" i="2"/>
  <c r="I933" i="2" s="1"/>
  <c r="AL54" i="3" s="1"/>
  <c r="AU54" i="3" s="1"/>
  <c r="I913" i="2"/>
  <c r="I912" i="2"/>
  <c r="I911" i="2"/>
  <c r="I910" i="2"/>
  <c r="I909" i="2"/>
  <c r="I908" i="2"/>
  <c r="I907" i="2"/>
  <c r="I906" i="2"/>
  <c r="I905" i="2"/>
  <c r="I904" i="2"/>
  <c r="I903" i="2"/>
  <c r="I902" i="2"/>
  <c r="I901" i="2"/>
  <c r="I900" i="2"/>
  <c r="I914" i="2" s="1"/>
  <c r="AL53" i="3" s="1"/>
  <c r="AU53" i="3" s="1"/>
  <c r="I894" i="2"/>
  <c r="I893" i="2"/>
  <c r="I892" i="2"/>
  <c r="I891" i="2"/>
  <c r="I890" i="2"/>
  <c r="I889" i="2"/>
  <c r="I888" i="2"/>
  <c r="I887" i="2"/>
  <c r="I886" i="2"/>
  <c r="I885" i="2"/>
  <c r="I884" i="2"/>
  <c r="I883" i="2"/>
  <c r="I882" i="2"/>
  <c r="I881" i="2"/>
  <c r="I895" i="2"/>
  <c r="AL52" i="3" s="1"/>
  <c r="I875" i="2"/>
  <c r="I874" i="2"/>
  <c r="I873" i="2"/>
  <c r="I872" i="2"/>
  <c r="I871" i="2"/>
  <c r="I870" i="2"/>
  <c r="I869" i="2"/>
  <c r="I868" i="2"/>
  <c r="I867" i="2"/>
  <c r="I866" i="2"/>
  <c r="I865" i="2"/>
  <c r="I864" i="2"/>
  <c r="I863" i="2"/>
  <c r="I862" i="2"/>
  <c r="I876" i="2"/>
  <c r="AL51" i="3" s="1"/>
  <c r="AU51" i="3" s="1"/>
  <c r="I856" i="2"/>
  <c r="I855" i="2"/>
  <c r="I854" i="2"/>
  <c r="I853" i="2"/>
  <c r="I852" i="2"/>
  <c r="I851" i="2"/>
  <c r="I850" i="2"/>
  <c r="I849" i="2"/>
  <c r="I848" i="2"/>
  <c r="I847" i="2"/>
  <c r="I846" i="2"/>
  <c r="I845" i="2"/>
  <c r="I844" i="2"/>
  <c r="I843" i="2"/>
  <c r="I857" i="2" s="1"/>
  <c r="AL50" i="3" s="1"/>
  <c r="AU50" i="3" s="1"/>
  <c r="I837" i="2"/>
  <c r="I836" i="2"/>
  <c r="I835" i="2"/>
  <c r="I834" i="2"/>
  <c r="I833" i="2"/>
  <c r="I832" i="2"/>
  <c r="I831" i="2"/>
  <c r="I830" i="2"/>
  <c r="I829" i="2"/>
  <c r="I828" i="2"/>
  <c r="I827" i="2"/>
  <c r="I826" i="2"/>
  <c r="I825" i="2"/>
  <c r="I838" i="2" s="1"/>
  <c r="AL49" i="3" s="1"/>
  <c r="I824" i="2"/>
  <c r="I818" i="2"/>
  <c r="I817" i="2"/>
  <c r="I816" i="2"/>
  <c r="I815" i="2"/>
  <c r="I814" i="2"/>
  <c r="I813" i="2"/>
  <c r="I812" i="2"/>
  <c r="I811" i="2"/>
  <c r="I810" i="2"/>
  <c r="I809" i="2"/>
  <c r="I808" i="2"/>
  <c r="I807" i="2"/>
  <c r="I806" i="2"/>
  <c r="I819" i="2" s="1"/>
  <c r="AL48" i="3" s="1"/>
  <c r="I805" i="2"/>
  <c r="I799" i="2"/>
  <c r="I798" i="2"/>
  <c r="I797" i="2"/>
  <c r="I796" i="2"/>
  <c r="I795" i="2"/>
  <c r="I794" i="2"/>
  <c r="I793" i="2"/>
  <c r="I792" i="2"/>
  <c r="I791" i="2"/>
  <c r="I790" i="2"/>
  <c r="I789" i="2"/>
  <c r="I788" i="2"/>
  <c r="I787" i="2"/>
  <c r="I800" i="2" s="1"/>
  <c r="AL47" i="3" s="1"/>
  <c r="AU47" i="3" s="1"/>
  <c r="I786" i="2"/>
  <c r="I780" i="2"/>
  <c r="I779" i="2"/>
  <c r="I778" i="2"/>
  <c r="I777" i="2"/>
  <c r="I776" i="2"/>
  <c r="I775" i="2"/>
  <c r="I774" i="2"/>
  <c r="I773" i="2"/>
  <c r="I772" i="2"/>
  <c r="I771" i="2"/>
  <c r="I770" i="2"/>
  <c r="I769" i="2"/>
  <c r="I768" i="2"/>
  <c r="I767" i="2"/>
  <c r="I781" i="2" s="1"/>
  <c r="AL46" i="3" s="1"/>
  <c r="I761" i="2"/>
  <c r="I760" i="2"/>
  <c r="I759" i="2"/>
  <c r="I758" i="2"/>
  <c r="I757" i="2"/>
  <c r="I756" i="2"/>
  <c r="I755" i="2"/>
  <c r="I754" i="2"/>
  <c r="I753" i="2"/>
  <c r="I752" i="2"/>
  <c r="I751" i="2"/>
  <c r="I750" i="2"/>
  <c r="I749" i="2"/>
  <c r="I748" i="2"/>
  <c r="I762" i="2" s="1"/>
  <c r="AL45" i="3" s="1"/>
  <c r="AU45" i="3" s="1"/>
  <c r="I742" i="2"/>
  <c r="I741" i="2"/>
  <c r="I740" i="2"/>
  <c r="I739" i="2"/>
  <c r="I738" i="2"/>
  <c r="I737" i="2"/>
  <c r="I736" i="2"/>
  <c r="I735" i="2"/>
  <c r="I734" i="2"/>
  <c r="I733" i="2"/>
  <c r="I732" i="2"/>
  <c r="I731" i="2"/>
  <c r="I730" i="2"/>
  <c r="I729" i="2"/>
  <c r="I743" i="2"/>
  <c r="AL44" i="3" s="1"/>
  <c r="AU44" i="3" s="1"/>
  <c r="B44" i="3" s="1"/>
  <c r="I723" i="2"/>
  <c r="I722" i="2"/>
  <c r="I721" i="2"/>
  <c r="I720" i="2"/>
  <c r="I719" i="2"/>
  <c r="I718" i="2"/>
  <c r="I717" i="2"/>
  <c r="I716" i="2"/>
  <c r="I715" i="2"/>
  <c r="I714" i="2"/>
  <c r="I713" i="2"/>
  <c r="I712" i="2"/>
  <c r="I711" i="2"/>
  <c r="I724" i="2" s="1"/>
  <c r="AL43" i="3" s="1"/>
  <c r="I710" i="2"/>
  <c r="I704" i="2"/>
  <c r="I703" i="2"/>
  <c r="I702" i="2"/>
  <c r="I701" i="2"/>
  <c r="I700" i="2"/>
  <c r="I699" i="2"/>
  <c r="I698" i="2"/>
  <c r="I697" i="2"/>
  <c r="I696" i="2"/>
  <c r="I695" i="2"/>
  <c r="I694" i="2"/>
  <c r="I693" i="2"/>
  <c r="I692" i="2"/>
  <c r="I705" i="2" s="1"/>
  <c r="AL42" i="3" s="1"/>
  <c r="AU42" i="3" s="1"/>
  <c r="B42" i="3" s="1"/>
  <c r="I691" i="2"/>
  <c r="I685" i="2"/>
  <c r="I684" i="2"/>
  <c r="I683" i="2"/>
  <c r="I682" i="2"/>
  <c r="I681" i="2"/>
  <c r="I680" i="2"/>
  <c r="I679" i="2"/>
  <c r="I678" i="2"/>
  <c r="I677" i="2"/>
  <c r="I676" i="2"/>
  <c r="I675" i="2"/>
  <c r="I674" i="2"/>
  <c r="I673" i="2"/>
  <c r="I672" i="2"/>
  <c r="I686" i="2"/>
  <c r="AL41" i="3" s="1"/>
  <c r="I666" i="2"/>
  <c r="I665" i="2"/>
  <c r="I664" i="2"/>
  <c r="I663" i="2"/>
  <c r="I662" i="2"/>
  <c r="I661" i="2"/>
  <c r="I660" i="2"/>
  <c r="I659" i="2"/>
  <c r="I658" i="2"/>
  <c r="I657" i="2"/>
  <c r="I656" i="2"/>
  <c r="I655" i="2"/>
  <c r="I654" i="2"/>
  <c r="I653" i="2"/>
  <c r="I667" i="2"/>
  <c r="AL40" i="3" s="1"/>
  <c r="AU40" i="3" s="1"/>
  <c r="I647" i="2"/>
  <c r="I646" i="2"/>
  <c r="I645" i="2"/>
  <c r="I644" i="2"/>
  <c r="I643" i="2"/>
  <c r="I642" i="2"/>
  <c r="I641" i="2"/>
  <c r="I640" i="2"/>
  <c r="I639" i="2"/>
  <c r="I638" i="2"/>
  <c r="I637" i="2"/>
  <c r="I636" i="2"/>
  <c r="I635" i="2"/>
  <c r="I634" i="2"/>
  <c r="I648" i="2" s="1"/>
  <c r="AL39" i="3" s="1"/>
  <c r="AU39" i="3" s="1"/>
  <c r="I628" i="2"/>
  <c r="I627" i="2"/>
  <c r="I626" i="2"/>
  <c r="I625" i="2"/>
  <c r="I624" i="2"/>
  <c r="I623" i="2"/>
  <c r="I622" i="2"/>
  <c r="I621" i="2"/>
  <c r="I620" i="2"/>
  <c r="I619" i="2"/>
  <c r="I618" i="2"/>
  <c r="I617" i="2"/>
  <c r="I616" i="2"/>
  <c r="I629" i="2" s="1"/>
  <c r="AL38" i="3" s="1"/>
  <c r="AU38" i="3" s="1"/>
  <c r="I615" i="2"/>
  <c r="I609" i="2"/>
  <c r="I608" i="2"/>
  <c r="I607" i="2"/>
  <c r="I606" i="2"/>
  <c r="I605" i="2"/>
  <c r="I604" i="2"/>
  <c r="I603" i="2"/>
  <c r="I602" i="2"/>
  <c r="I601" i="2"/>
  <c r="I600" i="2"/>
  <c r="I599" i="2"/>
  <c r="I598" i="2"/>
  <c r="I597" i="2"/>
  <c r="I596" i="2"/>
  <c r="I610" i="2" s="1"/>
  <c r="AL37" i="3" s="1"/>
  <c r="I590" i="2"/>
  <c r="I589" i="2"/>
  <c r="I588" i="2"/>
  <c r="I587" i="2"/>
  <c r="I586" i="2"/>
  <c r="I585" i="2"/>
  <c r="I584" i="2"/>
  <c r="I583" i="2"/>
  <c r="I582" i="2"/>
  <c r="I581" i="2"/>
  <c r="I580" i="2"/>
  <c r="I579" i="2"/>
  <c r="I578" i="2"/>
  <c r="I577" i="2"/>
  <c r="I591" i="2" s="1"/>
  <c r="AL36" i="3" s="1"/>
  <c r="AU36" i="3" s="1"/>
  <c r="I571" i="2"/>
  <c r="I570" i="2"/>
  <c r="I569" i="2"/>
  <c r="I568" i="2"/>
  <c r="I567" i="2"/>
  <c r="I566" i="2"/>
  <c r="I565" i="2"/>
  <c r="I564" i="2"/>
  <c r="I563" i="2"/>
  <c r="I562" i="2"/>
  <c r="I561" i="2"/>
  <c r="I560" i="2"/>
  <c r="I559" i="2"/>
  <c r="I558" i="2"/>
  <c r="I572" i="2"/>
  <c r="AL35" i="3" s="1"/>
  <c r="AU35" i="3" s="1"/>
  <c r="I552" i="2"/>
  <c r="I551" i="2"/>
  <c r="I550" i="2"/>
  <c r="I549" i="2"/>
  <c r="I548" i="2"/>
  <c r="I547" i="2"/>
  <c r="I546" i="2"/>
  <c r="I545" i="2"/>
  <c r="I544" i="2"/>
  <c r="I543" i="2"/>
  <c r="I542" i="2"/>
  <c r="I541" i="2"/>
  <c r="I540" i="2"/>
  <c r="I539" i="2"/>
  <c r="I553" i="2" s="1"/>
  <c r="AL34" i="3" s="1"/>
  <c r="AU34" i="3" s="1"/>
  <c r="I533" i="2"/>
  <c r="I532" i="2"/>
  <c r="I531" i="2"/>
  <c r="I530" i="2"/>
  <c r="I529" i="2"/>
  <c r="I528" i="2"/>
  <c r="I527" i="2"/>
  <c r="I526" i="2"/>
  <c r="I525" i="2"/>
  <c r="I524" i="2"/>
  <c r="I523" i="2"/>
  <c r="I522" i="2"/>
  <c r="I521" i="2"/>
  <c r="I534" i="2" s="1"/>
  <c r="AL33" i="3" s="1"/>
  <c r="AU33" i="3" s="1"/>
  <c r="I520" i="2"/>
  <c r="I514" i="2"/>
  <c r="I513" i="2"/>
  <c r="I512" i="2"/>
  <c r="I511" i="2"/>
  <c r="I510" i="2"/>
  <c r="I509" i="2"/>
  <c r="I508" i="2"/>
  <c r="I507" i="2"/>
  <c r="I506" i="2"/>
  <c r="I505" i="2"/>
  <c r="I504" i="2"/>
  <c r="I503" i="2"/>
  <c r="I502" i="2"/>
  <c r="I501" i="2"/>
  <c r="I515" i="2" s="1"/>
  <c r="AL32" i="3" s="1"/>
  <c r="AU32" i="3" s="1"/>
  <c r="I495" i="2"/>
  <c r="I494" i="2"/>
  <c r="I493" i="2"/>
  <c r="I492" i="2"/>
  <c r="I491" i="2"/>
  <c r="I490" i="2"/>
  <c r="I489" i="2"/>
  <c r="I488" i="2"/>
  <c r="I487" i="2"/>
  <c r="I486" i="2"/>
  <c r="I485" i="2"/>
  <c r="I484" i="2"/>
  <c r="I483" i="2"/>
  <c r="I482" i="2"/>
  <c r="I496" i="2"/>
  <c r="AL31" i="3" s="1"/>
  <c r="AU31" i="3" s="1"/>
  <c r="I476" i="2"/>
  <c r="I475" i="2"/>
  <c r="I474" i="2"/>
  <c r="I473" i="2"/>
  <c r="I472" i="2"/>
  <c r="I471" i="2"/>
  <c r="I470" i="2"/>
  <c r="I469" i="2"/>
  <c r="I468" i="2"/>
  <c r="I467" i="2"/>
  <c r="I466" i="2"/>
  <c r="I465" i="2"/>
  <c r="I464" i="2"/>
  <c r="I463" i="2"/>
  <c r="I477" i="2" s="1"/>
  <c r="AL30" i="3" s="1"/>
  <c r="AU30" i="3" s="1"/>
  <c r="I457" i="2"/>
  <c r="I456" i="2"/>
  <c r="I455" i="2"/>
  <c r="I454" i="2"/>
  <c r="I453" i="2"/>
  <c r="I452" i="2"/>
  <c r="I451" i="2"/>
  <c r="I450" i="2"/>
  <c r="I449" i="2"/>
  <c r="I448" i="2"/>
  <c r="I447" i="2"/>
  <c r="I446" i="2"/>
  <c r="I445" i="2"/>
  <c r="I458" i="2" s="1"/>
  <c r="AL29" i="3" s="1"/>
  <c r="AU29" i="3" s="1"/>
  <c r="I444" i="2"/>
  <c r="I438" i="2"/>
  <c r="I437" i="2"/>
  <c r="I436" i="2"/>
  <c r="I435" i="2"/>
  <c r="I434" i="2"/>
  <c r="I433" i="2"/>
  <c r="I432" i="2"/>
  <c r="I431" i="2"/>
  <c r="I430" i="2"/>
  <c r="I429" i="2"/>
  <c r="I428" i="2"/>
  <c r="I427" i="2"/>
  <c r="I426" i="2"/>
  <c r="I425" i="2"/>
  <c r="I439" i="2" s="1"/>
  <c r="AL28" i="3" s="1"/>
  <c r="AU28" i="3" s="1"/>
  <c r="I419" i="2"/>
  <c r="I418" i="2"/>
  <c r="I417" i="2"/>
  <c r="I416" i="2"/>
  <c r="I415" i="2"/>
  <c r="I414" i="2"/>
  <c r="I413" i="2"/>
  <c r="I412" i="2"/>
  <c r="I411" i="2"/>
  <c r="I410" i="2"/>
  <c r="I409" i="2"/>
  <c r="I408" i="2"/>
  <c r="I407" i="2"/>
  <c r="I406" i="2"/>
  <c r="I420" i="2"/>
  <c r="AL27" i="3" s="1"/>
  <c r="AU27" i="3" s="1"/>
  <c r="I400" i="2"/>
  <c r="I399" i="2"/>
  <c r="I398" i="2"/>
  <c r="I397" i="2"/>
  <c r="I396" i="2"/>
  <c r="I395" i="2"/>
  <c r="I394" i="2"/>
  <c r="I393" i="2"/>
  <c r="I392" i="2"/>
  <c r="I391" i="2"/>
  <c r="I390" i="2"/>
  <c r="I389" i="2"/>
  <c r="I388" i="2"/>
  <c r="I387" i="2"/>
  <c r="I401" i="2" s="1"/>
  <c r="AL26" i="3" s="1"/>
  <c r="AU26" i="3" s="1"/>
  <c r="I381" i="2"/>
  <c r="I380" i="2"/>
  <c r="I379" i="2"/>
  <c r="I378" i="2"/>
  <c r="I377" i="2"/>
  <c r="I376" i="2"/>
  <c r="I375" i="2"/>
  <c r="I374" i="2"/>
  <c r="I373" i="2"/>
  <c r="I372" i="2"/>
  <c r="I371" i="2"/>
  <c r="I370" i="2"/>
  <c r="I369" i="2"/>
  <c r="I382" i="2" s="1"/>
  <c r="AL25" i="3" s="1"/>
  <c r="AU25" i="3" s="1"/>
  <c r="I368" i="2"/>
  <c r="I362" i="2"/>
  <c r="I361" i="2"/>
  <c r="I360" i="2"/>
  <c r="I359" i="2"/>
  <c r="I358" i="2"/>
  <c r="I357" i="2"/>
  <c r="I356" i="2"/>
  <c r="I355" i="2"/>
  <c r="I354" i="2"/>
  <c r="I353" i="2"/>
  <c r="I352" i="2"/>
  <c r="I351" i="2"/>
  <c r="I350" i="2"/>
  <c r="I349" i="2"/>
  <c r="I363" i="2" s="1"/>
  <c r="AL24" i="3" s="1"/>
  <c r="I343" i="2"/>
  <c r="I342" i="2"/>
  <c r="I341" i="2"/>
  <c r="I340" i="2"/>
  <c r="I339" i="2"/>
  <c r="I338" i="2"/>
  <c r="I337" i="2"/>
  <c r="I336" i="2"/>
  <c r="I335" i="2"/>
  <c r="I334" i="2"/>
  <c r="I333" i="2"/>
  <c r="I332" i="2"/>
  <c r="I331" i="2"/>
  <c r="I330" i="2"/>
  <c r="I344" i="2" s="1"/>
  <c r="AL23" i="3" s="1"/>
  <c r="AU23" i="3" s="1"/>
  <c r="I324" i="2"/>
  <c r="I323" i="2"/>
  <c r="I322" i="2"/>
  <c r="I321" i="2"/>
  <c r="I320" i="2"/>
  <c r="I319" i="2"/>
  <c r="I318" i="2"/>
  <c r="I317" i="2"/>
  <c r="I316" i="2"/>
  <c r="I315" i="2"/>
  <c r="I314" i="2"/>
  <c r="I313" i="2"/>
  <c r="I312" i="2"/>
  <c r="I311" i="2"/>
  <c r="I325" i="2"/>
  <c r="AL22" i="3" s="1"/>
  <c r="AU22" i="3" s="1"/>
  <c r="I305" i="2"/>
  <c r="I304" i="2"/>
  <c r="I303" i="2"/>
  <c r="I302" i="2"/>
  <c r="I301" i="2"/>
  <c r="I300" i="2"/>
  <c r="I299" i="2"/>
  <c r="I298" i="2"/>
  <c r="I297" i="2"/>
  <c r="I296" i="2"/>
  <c r="I295" i="2"/>
  <c r="I294" i="2"/>
  <c r="I293" i="2"/>
  <c r="I292" i="2"/>
  <c r="I306" i="2" s="1"/>
  <c r="AL21" i="3" s="1"/>
  <c r="AU21" i="3" s="1"/>
  <c r="I286" i="2"/>
  <c r="I285" i="2"/>
  <c r="I284" i="2"/>
  <c r="I283" i="2"/>
  <c r="I282" i="2"/>
  <c r="I281" i="2"/>
  <c r="I280" i="2"/>
  <c r="I279" i="2"/>
  <c r="I278" i="2"/>
  <c r="I277" i="2"/>
  <c r="I276" i="2"/>
  <c r="I275" i="2"/>
  <c r="I274" i="2"/>
  <c r="I287" i="2" s="1"/>
  <c r="AL20" i="3" s="1"/>
  <c r="AU20" i="3" s="1"/>
  <c r="I273" i="2"/>
  <c r="I267" i="2"/>
  <c r="I266" i="2"/>
  <c r="I265" i="2"/>
  <c r="I264" i="2"/>
  <c r="I263" i="2"/>
  <c r="I262" i="2"/>
  <c r="I261" i="2"/>
  <c r="I260" i="2"/>
  <c r="I259" i="2"/>
  <c r="I258" i="2"/>
  <c r="I257" i="2"/>
  <c r="I256" i="2"/>
  <c r="I268" i="2" s="1"/>
  <c r="AL19" i="3" s="1"/>
  <c r="AU19" i="3" s="1"/>
  <c r="I255" i="2"/>
  <c r="I254" i="2"/>
  <c r="I248" i="2"/>
  <c r="I247" i="2"/>
  <c r="I246" i="2"/>
  <c r="I245" i="2"/>
  <c r="I244" i="2"/>
  <c r="I243" i="2"/>
  <c r="I242" i="2"/>
  <c r="I241" i="2"/>
  <c r="I240" i="2"/>
  <c r="I239" i="2"/>
  <c r="I238" i="2"/>
  <c r="I237" i="2"/>
  <c r="I236" i="2"/>
  <c r="I235" i="2"/>
  <c r="I249" i="2"/>
  <c r="AL18" i="3" s="1"/>
  <c r="AU18" i="3" s="1"/>
  <c r="I229" i="2"/>
  <c r="I228" i="2"/>
  <c r="I227" i="2"/>
  <c r="I226" i="2"/>
  <c r="I225" i="2"/>
  <c r="I224" i="2"/>
  <c r="I223" i="2"/>
  <c r="I222" i="2"/>
  <c r="I221" i="2"/>
  <c r="I220" i="2"/>
  <c r="I219" i="2"/>
  <c r="I218" i="2"/>
  <c r="I217" i="2"/>
  <c r="I216" i="2"/>
  <c r="I230" i="2" s="1"/>
  <c r="AL17" i="3" s="1"/>
  <c r="I210" i="2"/>
  <c r="I209" i="2"/>
  <c r="I208" i="2"/>
  <c r="I207" i="2"/>
  <c r="I206" i="2"/>
  <c r="I205" i="2"/>
  <c r="I204" i="2"/>
  <c r="I203" i="2"/>
  <c r="I202" i="2"/>
  <c r="I201" i="2"/>
  <c r="I200" i="2"/>
  <c r="I199" i="2"/>
  <c r="I198" i="2"/>
  <c r="I197" i="2"/>
  <c r="I211" i="2" s="1"/>
  <c r="AL16" i="3" s="1"/>
  <c r="AU16" i="3" s="1"/>
  <c r="B16" i="3" s="1"/>
  <c r="I191" i="2"/>
  <c r="I190" i="2"/>
  <c r="I189" i="2"/>
  <c r="I188" i="2"/>
  <c r="I187" i="2"/>
  <c r="I186" i="2"/>
  <c r="I185" i="2"/>
  <c r="I184" i="2"/>
  <c r="I183" i="2"/>
  <c r="I182" i="2"/>
  <c r="I181" i="2"/>
  <c r="I180" i="2"/>
  <c r="I192" i="2" s="1"/>
  <c r="AL15" i="3" s="1"/>
  <c r="AU15" i="3" s="1"/>
  <c r="I179" i="2"/>
  <c r="I178" i="2"/>
  <c r="I172" i="2"/>
  <c r="I171" i="2"/>
  <c r="I170" i="2"/>
  <c r="I169" i="2"/>
  <c r="I168" i="2"/>
  <c r="I167" i="2"/>
  <c r="I166" i="2"/>
  <c r="I165" i="2"/>
  <c r="I164" i="2"/>
  <c r="I163" i="2"/>
  <c r="I162" i="2"/>
  <c r="I161" i="2"/>
  <c r="I160" i="2"/>
  <c r="I159" i="2"/>
  <c r="I173" i="2"/>
  <c r="AL14" i="3" s="1"/>
  <c r="AU14" i="3" s="1"/>
  <c r="I153" i="2"/>
  <c r="I152" i="2"/>
  <c r="I151" i="2"/>
  <c r="I150" i="2"/>
  <c r="I149" i="2"/>
  <c r="I148" i="2"/>
  <c r="I147" i="2"/>
  <c r="I146" i="2"/>
  <c r="I145" i="2"/>
  <c r="I144" i="2"/>
  <c r="I143" i="2"/>
  <c r="I142" i="2"/>
  <c r="I141" i="2"/>
  <c r="I140" i="2"/>
  <c r="I154" i="2" s="1"/>
  <c r="AL13" i="3" s="1"/>
  <c r="I134" i="2"/>
  <c r="I133" i="2"/>
  <c r="I132" i="2"/>
  <c r="I131" i="2"/>
  <c r="I130" i="2"/>
  <c r="I129" i="2"/>
  <c r="I128" i="2"/>
  <c r="I127" i="2"/>
  <c r="I126" i="2"/>
  <c r="I125" i="2"/>
  <c r="I124" i="2"/>
  <c r="I123" i="2"/>
  <c r="I122" i="2"/>
  <c r="I121" i="2"/>
  <c r="I135" i="2" s="1"/>
  <c r="AL12" i="3" s="1"/>
  <c r="AU12" i="3" s="1"/>
  <c r="I115" i="2"/>
  <c r="I114" i="2"/>
  <c r="I113" i="2"/>
  <c r="I112" i="2"/>
  <c r="I111" i="2"/>
  <c r="I110" i="2"/>
  <c r="I109" i="2"/>
  <c r="I108" i="2"/>
  <c r="I107" i="2"/>
  <c r="I106" i="2"/>
  <c r="I105" i="2"/>
  <c r="I104" i="2"/>
  <c r="I103" i="2"/>
  <c r="I102" i="2"/>
  <c r="I116" i="2" s="1"/>
  <c r="AL11" i="3" s="1"/>
  <c r="I96" i="2"/>
  <c r="I95" i="2"/>
  <c r="I94" i="2"/>
  <c r="I93" i="2"/>
  <c r="I92" i="2"/>
  <c r="I91" i="2"/>
  <c r="I90" i="2"/>
  <c r="I89" i="2"/>
  <c r="I88" i="2"/>
  <c r="I87" i="2"/>
  <c r="I86" i="2"/>
  <c r="I85" i="2"/>
  <c r="I84" i="2"/>
  <c r="I83" i="2"/>
  <c r="I97" i="2" s="1"/>
  <c r="AL10" i="3" s="1"/>
  <c r="AU10" i="3" s="1"/>
  <c r="I77" i="2"/>
  <c r="I76" i="2"/>
  <c r="I75" i="2"/>
  <c r="I74" i="2"/>
  <c r="I73" i="2"/>
  <c r="I72" i="2"/>
  <c r="I71" i="2"/>
  <c r="I70" i="2"/>
  <c r="I69" i="2"/>
  <c r="I68" i="2"/>
  <c r="I67" i="2"/>
  <c r="I66" i="2"/>
  <c r="I78" i="2" s="1"/>
  <c r="AL9" i="3" s="1"/>
  <c r="AU9" i="3" s="1"/>
  <c r="I65" i="2"/>
  <c r="I64" i="2"/>
  <c r="I58" i="2"/>
  <c r="I57" i="2"/>
  <c r="I56" i="2"/>
  <c r="I55" i="2"/>
  <c r="I54" i="2"/>
  <c r="I53" i="2"/>
  <c r="I52" i="2"/>
  <c r="I51" i="2"/>
  <c r="I50" i="2"/>
  <c r="I49" i="2"/>
  <c r="I48" i="2"/>
  <c r="I47" i="2"/>
  <c r="I46" i="2"/>
  <c r="I45" i="2"/>
  <c r="I59" i="2"/>
  <c r="I39" i="2"/>
  <c r="I38" i="2"/>
  <c r="I37" i="2"/>
  <c r="I36" i="2"/>
  <c r="I35" i="2"/>
  <c r="I34" i="2"/>
  <c r="I33" i="2"/>
  <c r="I32" i="2"/>
  <c r="I31" i="2"/>
  <c r="I30" i="2"/>
  <c r="I29" i="2"/>
  <c r="I28" i="2"/>
  <c r="I2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Q3" i="2"/>
  <c r="I26" i="2"/>
  <c r="H990" i="2"/>
  <c r="AK57" i="3"/>
  <c r="H991" i="2"/>
  <c r="BC57" i="3" s="1"/>
  <c r="H971" i="2"/>
  <c r="AK56" i="3"/>
  <c r="H972" i="2"/>
  <c r="BC56" i="3" s="1"/>
  <c r="H952" i="2"/>
  <c r="AK55" i="3"/>
  <c r="H953" i="2"/>
  <c r="BC55" i="3" s="1"/>
  <c r="H933" i="2"/>
  <c r="AK54" i="3"/>
  <c r="H934" i="2"/>
  <c r="BC54" i="3" s="1"/>
  <c r="H914" i="2"/>
  <c r="AK53" i="3" s="1"/>
  <c r="H915" i="2"/>
  <c r="BC53" i="3"/>
  <c r="H895" i="2"/>
  <c r="AK52" i="3"/>
  <c r="H896" i="2"/>
  <c r="BC52" i="3"/>
  <c r="H876" i="2"/>
  <c r="AK51" i="3"/>
  <c r="H877" i="2"/>
  <c r="BC51" i="3"/>
  <c r="H857" i="2"/>
  <c r="AK50" i="3"/>
  <c r="H858" i="2"/>
  <c r="BC50" i="3"/>
  <c r="H838" i="2"/>
  <c r="AK49" i="3"/>
  <c r="H839" i="2"/>
  <c r="BC49" i="3"/>
  <c r="H819" i="2"/>
  <c r="AK48" i="3"/>
  <c r="H820" i="2"/>
  <c r="BC48" i="3"/>
  <c r="H800" i="2"/>
  <c r="AK47" i="3"/>
  <c r="H801" i="2"/>
  <c r="BC47" i="3"/>
  <c r="H781" i="2"/>
  <c r="AK46" i="3"/>
  <c r="H782" i="2"/>
  <c r="BC46" i="3"/>
  <c r="H762" i="2"/>
  <c r="AK45" i="3" s="1"/>
  <c r="H763" i="2"/>
  <c r="BC45" i="3"/>
  <c r="H743" i="2"/>
  <c r="AK44" i="3" s="1"/>
  <c r="H744" i="2"/>
  <c r="BC44" i="3"/>
  <c r="H724" i="2"/>
  <c r="AK43" i="3" s="1"/>
  <c r="H725" i="2"/>
  <c r="BC43" i="3"/>
  <c r="H705" i="2"/>
  <c r="AK42" i="3" s="1"/>
  <c r="H706" i="2"/>
  <c r="BC42" i="3"/>
  <c r="H686" i="2"/>
  <c r="AK41" i="3" s="1"/>
  <c r="H687" i="2"/>
  <c r="BC41" i="3"/>
  <c r="H667" i="2"/>
  <c r="AK40" i="3" s="1"/>
  <c r="H668" i="2"/>
  <c r="BC40" i="3"/>
  <c r="H648" i="2"/>
  <c r="AK39" i="3" s="1"/>
  <c r="H649" i="2"/>
  <c r="BC39" i="3"/>
  <c r="H629" i="2"/>
  <c r="AK38" i="3" s="1"/>
  <c r="H630" i="2"/>
  <c r="BC38" i="3"/>
  <c r="H610" i="2"/>
  <c r="AK37" i="3" s="1"/>
  <c r="H611" i="2"/>
  <c r="BC37" i="3" s="1"/>
  <c r="H591" i="2"/>
  <c r="AK36" i="3"/>
  <c r="H592" i="2"/>
  <c r="BC36" i="3" s="1"/>
  <c r="H572" i="2"/>
  <c r="AK35" i="3"/>
  <c r="H573" i="2"/>
  <c r="BC35" i="3" s="1"/>
  <c r="H553" i="2"/>
  <c r="AK34" i="3"/>
  <c r="H554" i="2"/>
  <c r="BC34" i="3" s="1"/>
  <c r="H534" i="2"/>
  <c r="AK33" i="3"/>
  <c r="H535" i="2"/>
  <c r="BC33" i="3" s="1"/>
  <c r="H515" i="2"/>
  <c r="AK32" i="3" s="1"/>
  <c r="H516" i="2"/>
  <c r="BC32" i="3" s="1"/>
  <c r="H496" i="2"/>
  <c r="AK31" i="3" s="1"/>
  <c r="H497" i="2"/>
  <c r="BC31" i="3" s="1"/>
  <c r="H477" i="2"/>
  <c r="AK30" i="3" s="1"/>
  <c r="H478" i="2"/>
  <c r="BC30" i="3" s="1"/>
  <c r="H458" i="2"/>
  <c r="AK29" i="3" s="1"/>
  <c r="H459" i="2"/>
  <c r="BC29" i="3"/>
  <c r="H439" i="2"/>
  <c r="AK28" i="3"/>
  <c r="H440" i="2"/>
  <c r="BC28" i="3"/>
  <c r="H420" i="2"/>
  <c r="AK27" i="3"/>
  <c r="H421" i="2"/>
  <c r="BC27" i="3"/>
  <c r="H401" i="2"/>
  <c r="AK26" i="3"/>
  <c r="H402" i="2"/>
  <c r="BC26" i="3"/>
  <c r="H382" i="2"/>
  <c r="AK25" i="3"/>
  <c r="H383" i="2"/>
  <c r="BC25" i="3"/>
  <c r="H363" i="2"/>
  <c r="AK24" i="3"/>
  <c r="H364" i="2"/>
  <c r="BC24" i="3"/>
  <c r="H344" i="2"/>
  <c r="AK23" i="3"/>
  <c r="H345" i="2"/>
  <c r="BC23" i="3"/>
  <c r="H325" i="2"/>
  <c r="AK22" i="3"/>
  <c r="H326" i="2"/>
  <c r="BC22" i="3"/>
  <c r="H306" i="2"/>
  <c r="AK21" i="3" s="1"/>
  <c r="H307" i="2"/>
  <c r="BC21" i="3" s="1"/>
  <c r="H287" i="2"/>
  <c r="AK20" i="3" s="1"/>
  <c r="H288" i="2"/>
  <c r="BC20" i="3" s="1"/>
  <c r="H268" i="2"/>
  <c r="AK19" i="3" s="1"/>
  <c r="H269" i="2"/>
  <c r="BC19" i="3" s="1"/>
  <c r="H249" i="2"/>
  <c r="AK18" i="3" s="1"/>
  <c r="H250" i="2"/>
  <c r="BC18" i="3" s="1"/>
  <c r="H230" i="2"/>
  <c r="AK17" i="3" s="1"/>
  <c r="H231" i="2"/>
  <c r="BC17" i="3" s="1"/>
  <c r="H211" i="2"/>
  <c r="AK16" i="3" s="1"/>
  <c r="H212" i="2"/>
  <c r="BC16" i="3" s="1"/>
  <c r="H192" i="2"/>
  <c r="AK15" i="3" s="1"/>
  <c r="H193" i="2"/>
  <c r="BC15" i="3" s="1"/>
  <c r="H173" i="2"/>
  <c r="AK14" i="3" s="1"/>
  <c r="H174" i="2"/>
  <c r="BC14" i="3" s="1"/>
  <c r="H154" i="2"/>
  <c r="AK13" i="3" s="1"/>
  <c r="H155" i="2"/>
  <c r="BC13" i="3" s="1"/>
  <c r="H135" i="2"/>
  <c r="AK12" i="3" s="1"/>
  <c r="H136" i="2"/>
  <c r="BC12" i="3" s="1"/>
  <c r="H116" i="2"/>
  <c r="AK11" i="3" s="1"/>
  <c r="H117" i="2"/>
  <c r="BC11" i="3" s="1"/>
  <c r="H97" i="2"/>
  <c r="AK10" i="3" s="1"/>
  <c r="H98" i="2"/>
  <c r="BC10" i="3"/>
  <c r="H78" i="2"/>
  <c r="AK9" i="3"/>
  <c r="H79" i="2"/>
  <c r="BC9" i="3"/>
  <c r="H59" i="2"/>
  <c r="AK8" i="3"/>
  <c r="H60" i="2"/>
  <c r="BC8" i="3"/>
  <c r="H40" i="2"/>
  <c r="AK7" i="3"/>
  <c r="H41" i="2"/>
  <c r="BC7" i="3"/>
  <c r="H21" i="2"/>
  <c r="AK6" i="3"/>
  <c r="H22" i="2"/>
  <c r="BC6" i="3"/>
  <c r="I7" i="2"/>
  <c r="C233" i="2"/>
  <c r="C252" i="2" s="1"/>
  <c r="C271" i="2" s="1"/>
  <c r="C290" i="2" s="1"/>
  <c r="C309" i="2" s="1"/>
  <c r="C328" i="2" s="1"/>
  <c r="C347" i="2" s="1"/>
  <c r="C366" i="2" s="1"/>
  <c r="C385" i="2" s="1"/>
  <c r="C404" i="2" s="1"/>
  <c r="C423" i="2" s="1"/>
  <c r="C442" i="2" s="1"/>
  <c r="C461" i="2" s="1"/>
  <c r="C480" i="2" s="1"/>
  <c r="C499" i="2" s="1"/>
  <c r="C518" i="2" s="1"/>
  <c r="C537" i="2" s="1"/>
  <c r="C556" i="2" s="1"/>
  <c r="C575" i="2" s="1"/>
  <c r="C594" i="2" s="1"/>
  <c r="C613" i="2" s="1"/>
  <c r="C632" i="2" s="1"/>
  <c r="C651" i="2" s="1"/>
  <c r="C670" i="2" s="1"/>
  <c r="C689" i="2" s="1"/>
  <c r="C708" i="2" s="1"/>
  <c r="C727" i="2" s="1"/>
  <c r="C746" i="2" s="1"/>
  <c r="C765" i="2" s="1"/>
  <c r="C784" i="2" s="1"/>
  <c r="C803" i="2" s="1"/>
  <c r="C822" i="2" s="1"/>
  <c r="C841" i="2" s="1"/>
  <c r="C860" i="2" s="1"/>
  <c r="C879" i="2" s="1"/>
  <c r="C898" i="2" s="1"/>
  <c r="C917" i="2" s="1"/>
  <c r="C936" i="2" s="1"/>
  <c r="C955" i="2" s="1"/>
  <c r="C974" i="2" s="1"/>
  <c r="K40" i="2"/>
  <c r="AN7" i="3" s="1"/>
  <c r="R994" i="2"/>
  <c r="R993" i="2"/>
  <c r="R995" i="2" s="1"/>
  <c r="V903" i="2"/>
  <c r="D838" i="2"/>
  <c r="AG49" i="3" s="1"/>
  <c r="P800" i="2"/>
  <c r="BF47" i="3" s="1"/>
  <c r="EN7" i="3"/>
  <c r="EN8" i="3" s="1"/>
  <c r="EN9" i="3" s="1"/>
  <c r="EN10" i="3" s="1"/>
  <c r="EN11" i="3" s="1"/>
  <c r="EN12" i="3" s="1"/>
  <c r="EN13" i="3" s="1"/>
  <c r="EN14" i="3" s="1"/>
  <c r="EN15" i="3" s="1"/>
  <c r="EN16" i="3" s="1"/>
  <c r="EN17" i="3" s="1"/>
  <c r="EN18" i="3" s="1"/>
  <c r="EN19" i="3" s="1"/>
  <c r="EN20" i="3" s="1"/>
  <c r="EN21" i="3" s="1"/>
  <c r="EN22" i="3" s="1"/>
  <c r="EN23" i="3" s="1"/>
  <c r="EN24" i="3" s="1"/>
  <c r="EN25" i="3" s="1"/>
  <c r="EN26" i="3" s="1"/>
  <c r="EN27" i="3" s="1"/>
  <c r="EN28" i="3" s="1"/>
  <c r="EN29" i="3" s="1"/>
  <c r="EN30" i="3" s="1"/>
  <c r="EN31" i="3" s="1"/>
  <c r="EN32" i="3" s="1"/>
  <c r="EN33" i="3" s="1"/>
  <c r="EN34" i="3" s="1"/>
  <c r="EN35" i="3" s="1"/>
  <c r="EN36" i="3" s="1"/>
  <c r="EN37" i="3" s="1"/>
  <c r="EN38" i="3" s="1"/>
  <c r="EN39" i="3" s="1"/>
  <c r="EN40" i="3" s="1"/>
  <c r="EN41" i="3" s="1"/>
  <c r="EN42" i="3" s="1"/>
  <c r="EN43" i="3" s="1"/>
  <c r="EN44" i="3" s="1"/>
  <c r="EN45" i="3" s="1"/>
  <c r="EN46" i="3" s="1"/>
  <c r="EN47" i="3" s="1"/>
  <c r="EN48" i="3" s="1"/>
  <c r="EN49" i="3" s="1"/>
  <c r="EN50" i="3" s="1"/>
  <c r="EN51" i="3" s="1"/>
  <c r="EN52" i="3" s="1"/>
  <c r="EN53" i="3" s="1"/>
  <c r="EN54" i="3" s="1"/>
  <c r="EN55" i="3" s="1"/>
  <c r="EN56" i="3" s="1"/>
  <c r="EN57" i="3" s="1"/>
  <c r="B781" i="2"/>
  <c r="AE46" i="3"/>
  <c r="V716" i="2"/>
  <c r="L667" i="2"/>
  <c r="AO40" i="3" s="1"/>
  <c r="D40" i="3" s="1"/>
  <c r="C668" i="2"/>
  <c r="AX40" i="3" s="1"/>
  <c r="V673" i="2"/>
  <c r="V601" i="2"/>
  <c r="P610" i="2"/>
  <c r="BF37" i="3" s="1"/>
  <c r="V598" i="2"/>
  <c r="V551" i="2"/>
  <c r="B553" i="2"/>
  <c r="AE34" i="3" s="1"/>
  <c r="B477" i="2"/>
  <c r="AE30" i="3"/>
  <c r="V435" i="2"/>
  <c r="B440" i="2"/>
  <c r="AW28" i="3" s="1"/>
  <c r="P439" i="2"/>
  <c r="BF28" i="3"/>
  <c r="V433" i="2"/>
  <c r="L439" i="2"/>
  <c r="AO28" i="3"/>
  <c r="D28" i="3"/>
  <c r="V391" i="2"/>
  <c r="V378" i="2"/>
  <c r="V376" i="2"/>
  <c r="AC16" i="3"/>
  <c r="AC6" i="3"/>
  <c r="AF73" i="3"/>
  <c r="V352" i="2"/>
  <c r="EJ6" i="3"/>
  <c r="V321" i="2"/>
  <c r="V315" i="2"/>
  <c r="V318" i="2"/>
  <c r="V303" i="2"/>
  <c r="V301" i="2"/>
  <c r="B287" i="2"/>
  <c r="AE20" i="3"/>
  <c r="K287" i="2"/>
  <c r="AN20" i="3" s="1"/>
  <c r="CK13" i="3"/>
  <c r="CK12" i="3"/>
  <c r="CK11" i="3"/>
  <c r="CK10" i="3"/>
  <c r="CK9" i="3"/>
  <c r="CK8" i="3"/>
  <c r="CK7" i="3"/>
  <c r="EE6" i="3"/>
  <c r="EB6" i="3"/>
  <c r="DZ6" i="3"/>
  <c r="DR6" i="3"/>
  <c r="DQ6" i="3"/>
  <c r="DK6" i="3"/>
  <c r="DJ13" i="3"/>
  <c r="DJ17" i="3" s="1"/>
  <c r="DJ12" i="3"/>
  <c r="DK12" i="3"/>
  <c r="DJ11" i="3"/>
  <c r="DK11" i="3" s="1"/>
  <c r="DJ10" i="3"/>
  <c r="DK10" i="3"/>
  <c r="DJ9" i="3"/>
  <c r="DK9" i="3" s="1"/>
  <c r="DJ8" i="3"/>
  <c r="DK8" i="3"/>
  <c r="DJ7" i="3"/>
  <c r="DK7" i="3" s="1"/>
  <c r="CV6" i="3"/>
  <c r="CU6" i="3"/>
  <c r="DJ15" i="3"/>
  <c r="DK15" i="3" s="1"/>
  <c r="DK17" i="3"/>
  <c r="CB6" i="3"/>
  <c r="CA6" i="3"/>
  <c r="V256" i="2"/>
  <c r="V247" i="2"/>
  <c r="V243" i="2"/>
  <c r="V7" i="2"/>
  <c r="V989" i="2"/>
  <c r="V988" i="2"/>
  <c r="V987" i="2"/>
  <c r="V986" i="2"/>
  <c r="V985" i="2"/>
  <c r="V984" i="2"/>
  <c r="V983" i="2"/>
  <c r="V982" i="2"/>
  <c r="V981" i="2"/>
  <c r="V980" i="2"/>
  <c r="V979" i="2"/>
  <c r="V978" i="2"/>
  <c r="V977" i="2"/>
  <c r="V976" i="2"/>
  <c r="V970" i="2"/>
  <c r="V969" i="2"/>
  <c r="V968" i="2"/>
  <c r="V967" i="2"/>
  <c r="V966" i="2"/>
  <c r="V965" i="2"/>
  <c r="V964" i="2"/>
  <c r="V963" i="2"/>
  <c r="V962" i="2"/>
  <c r="V961" i="2"/>
  <c r="V960" i="2"/>
  <c r="V959" i="2"/>
  <c r="V958" i="2"/>
  <c r="V957" i="2"/>
  <c r="V951" i="2"/>
  <c r="V950" i="2"/>
  <c r="V949" i="2"/>
  <c r="V948" i="2"/>
  <c r="V947" i="2"/>
  <c r="V946" i="2"/>
  <c r="V945" i="2"/>
  <c r="V944" i="2"/>
  <c r="V943" i="2"/>
  <c r="V942" i="2"/>
  <c r="V941" i="2"/>
  <c r="V940" i="2"/>
  <c r="V939" i="2"/>
  <c r="V938" i="2"/>
  <c r="V932" i="2"/>
  <c r="V931" i="2"/>
  <c r="V930" i="2"/>
  <c r="V929" i="2"/>
  <c r="V928" i="2"/>
  <c r="V927" i="2"/>
  <c r="V926" i="2"/>
  <c r="V925" i="2"/>
  <c r="V924" i="2"/>
  <c r="V923" i="2"/>
  <c r="V922" i="2"/>
  <c r="V921" i="2"/>
  <c r="V935" i="2" s="1"/>
  <c r="V920" i="2"/>
  <c r="V919" i="2"/>
  <c r="V913" i="2"/>
  <c r="V912" i="2"/>
  <c r="V911" i="2"/>
  <c r="V910" i="2"/>
  <c r="V909" i="2"/>
  <c r="V908" i="2"/>
  <c r="V907" i="2"/>
  <c r="V906" i="2"/>
  <c r="V905" i="2"/>
  <c r="V904" i="2"/>
  <c r="V902" i="2"/>
  <c r="V901" i="2"/>
  <c r="V900" i="2"/>
  <c r="V894" i="2"/>
  <c r="V893" i="2"/>
  <c r="V892" i="2"/>
  <c r="V891" i="2"/>
  <c r="V890" i="2"/>
  <c r="V889" i="2"/>
  <c r="V888" i="2"/>
  <c r="V887" i="2"/>
  <c r="V886" i="2"/>
  <c r="V885" i="2"/>
  <c r="V884" i="2"/>
  <c r="V883" i="2"/>
  <c r="V897" i="2" s="1"/>
  <c r="V882" i="2"/>
  <c r="V881" i="2"/>
  <c r="V875" i="2"/>
  <c r="V874" i="2"/>
  <c r="V873" i="2"/>
  <c r="V872" i="2"/>
  <c r="V871" i="2"/>
  <c r="V870" i="2"/>
  <c r="V869" i="2"/>
  <c r="V868" i="2"/>
  <c r="V867" i="2"/>
  <c r="V866" i="2"/>
  <c r="V865" i="2"/>
  <c r="V864" i="2"/>
  <c r="V863" i="2"/>
  <c r="V862" i="2"/>
  <c r="V856" i="2"/>
  <c r="V855" i="2"/>
  <c r="V854" i="2"/>
  <c r="V852" i="2"/>
  <c r="V851" i="2"/>
  <c r="V850" i="2"/>
  <c r="V849" i="2"/>
  <c r="V848" i="2"/>
  <c r="V847" i="2"/>
  <c r="V846" i="2"/>
  <c r="V845" i="2"/>
  <c r="V844" i="2"/>
  <c r="V843" i="2"/>
  <c r="V836" i="2"/>
  <c r="V835" i="2"/>
  <c r="V834" i="2"/>
  <c r="V833" i="2"/>
  <c r="V832" i="2"/>
  <c r="V831" i="2"/>
  <c r="V830" i="2"/>
  <c r="V829" i="2"/>
  <c r="V828" i="2"/>
  <c r="V827" i="2"/>
  <c r="V826" i="2"/>
  <c r="V825" i="2"/>
  <c r="V824" i="2"/>
  <c r="V818" i="2"/>
  <c r="V817" i="2"/>
  <c r="V816" i="2"/>
  <c r="V815" i="2"/>
  <c r="V814" i="2"/>
  <c r="V813" i="2"/>
  <c r="V812" i="2"/>
  <c r="V811" i="2"/>
  <c r="V810" i="2"/>
  <c r="V809" i="2"/>
  <c r="V808" i="2"/>
  <c r="V807" i="2"/>
  <c r="V806" i="2"/>
  <c r="V805" i="2"/>
  <c r="V799" i="2"/>
  <c r="V798" i="2"/>
  <c r="V797" i="2"/>
  <c r="V796" i="2"/>
  <c r="V795" i="2"/>
  <c r="V794" i="2"/>
  <c r="V793" i="2"/>
  <c r="V792" i="2"/>
  <c r="V791" i="2"/>
  <c r="V790" i="2"/>
  <c r="V789" i="2"/>
  <c r="V788" i="2"/>
  <c r="V787" i="2"/>
  <c r="V786" i="2"/>
  <c r="V802" i="2" s="1"/>
  <c r="V780" i="2"/>
  <c r="V779" i="2"/>
  <c r="V778" i="2"/>
  <c r="V777" i="2"/>
  <c r="V776" i="2"/>
  <c r="V775" i="2"/>
  <c r="V774" i="2"/>
  <c r="V773" i="2"/>
  <c r="V772" i="2"/>
  <c r="V771" i="2"/>
  <c r="V769" i="2"/>
  <c r="V768" i="2"/>
  <c r="V767" i="2"/>
  <c r="V761" i="2"/>
  <c r="V760" i="2"/>
  <c r="V759" i="2"/>
  <c r="V758" i="2"/>
  <c r="V757" i="2"/>
  <c r="V756" i="2"/>
  <c r="V755" i="2"/>
  <c r="V754" i="2"/>
  <c r="V753" i="2"/>
  <c r="V752" i="2"/>
  <c r="V751" i="2"/>
  <c r="V750" i="2"/>
  <c r="V749" i="2"/>
  <c r="V748" i="2"/>
  <c r="V764" i="2"/>
  <c r="V742" i="2"/>
  <c r="V741" i="2"/>
  <c r="V740" i="2"/>
  <c r="V739" i="2"/>
  <c r="V738" i="2"/>
  <c r="V737" i="2"/>
  <c r="V736" i="2"/>
  <c r="V735" i="2"/>
  <c r="V734" i="2"/>
  <c r="V733" i="2"/>
  <c r="V732" i="2"/>
  <c r="V731" i="2"/>
  <c r="V745" i="2" s="1"/>
  <c r="V730" i="2"/>
  <c r="V729" i="2"/>
  <c r="V723" i="2"/>
  <c r="V722" i="2"/>
  <c r="V721" i="2"/>
  <c r="V720" i="2"/>
  <c r="V719" i="2"/>
  <c r="V718" i="2"/>
  <c r="V717" i="2"/>
  <c r="V715" i="2"/>
  <c r="V714" i="2"/>
  <c r="V713" i="2"/>
  <c r="V712" i="2"/>
  <c r="V711" i="2"/>
  <c r="V710" i="2"/>
  <c r="V726" i="2" s="1"/>
  <c r="V704" i="2"/>
  <c r="V703" i="2"/>
  <c r="V702" i="2"/>
  <c r="V701" i="2"/>
  <c r="V700" i="2"/>
  <c r="V699" i="2"/>
  <c r="V698" i="2"/>
  <c r="V697" i="2"/>
  <c r="V696" i="2"/>
  <c r="V695" i="2"/>
  <c r="V694" i="2"/>
  <c r="V693" i="2"/>
  <c r="V692" i="2"/>
  <c r="V691" i="2"/>
  <c r="V685" i="2"/>
  <c r="V684" i="2"/>
  <c r="V683" i="2"/>
  <c r="V682" i="2"/>
  <c r="V681" i="2"/>
  <c r="V680" i="2"/>
  <c r="V679" i="2"/>
  <c r="V678" i="2"/>
  <c r="V677" i="2"/>
  <c r="V676" i="2"/>
  <c r="V675" i="2"/>
  <c r="V674" i="2"/>
  <c r="V672" i="2"/>
  <c r="V666" i="2"/>
  <c r="V665" i="2"/>
  <c r="V664" i="2"/>
  <c r="V663" i="2"/>
  <c r="V662" i="2"/>
  <c r="V661" i="2"/>
  <c r="V660" i="2"/>
  <c r="V659" i="2"/>
  <c r="V658" i="2"/>
  <c r="V657" i="2"/>
  <c r="V656" i="2"/>
  <c r="V655" i="2"/>
  <c r="V669" i="2" s="1"/>
  <c r="V654" i="2"/>
  <c r="V653" i="2"/>
  <c r="V647" i="2"/>
  <c r="V646" i="2"/>
  <c r="V645" i="2"/>
  <c r="V644" i="2"/>
  <c r="V643" i="2"/>
  <c r="V642" i="2"/>
  <c r="V641" i="2"/>
  <c r="V640" i="2"/>
  <c r="V639" i="2"/>
  <c r="V638" i="2"/>
  <c r="V637" i="2"/>
  <c r="V636" i="2"/>
  <c r="V635" i="2"/>
  <c r="V634" i="2"/>
  <c r="V628" i="2"/>
  <c r="V627" i="2"/>
  <c r="V626" i="2"/>
  <c r="V625" i="2"/>
  <c r="V624" i="2"/>
  <c r="V623" i="2"/>
  <c r="V622" i="2"/>
  <c r="V621" i="2"/>
  <c r="V620" i="2"/>
  <c r="V619" i="2"/>
  <c r="V618" i="2"/>
  <c r="V617" i="2"/>
  <c r="V616" i="2"/>
  <c r="V615" i="2"/>
  <c r="V609" i="2"/>
  <c r="V608" i="2"/>
  <c r="V607" i="2"/>
  <c r="V606" i="2"/>
  <c r="V605" i="2"/>
  <c r="V604" i="2"/>
  <c r="V603" i="2"/>
  <c r="V602" i="2"/>
  <c r="V600" i="2"/>
  <c r="V599" i="2"/>
  <c r="V597" i="2"/>
  <c r="V596" i="2"/>
  <c r="V612" i="2"/>
  <c r="V590" i="2"/>
  <c r="V589" i="2"/>
  <c r="V588" i="2"/>
  <c r="V587" i="2"/>
  <c r="V586" i="2"/>
  <c r="V585" i="2"/>
  <c r="V584" i="2"/>
  <c r="V583" i="2"/>
  <c r="V582" i="2"/>
  <c r="V581" i="2"/>
  <c r="V580" i="2"/>
  <c r="V579" i="2"/>
  <c r="V593" i="2" s="1"/>
  <c r="V578" i="2"/>
  <c r="V577" i="2"/>
  <c r="V571" i="2"/>
  <c r="V570" i="2"/>
  <c r="V569" i="2"/>
  <c r="V568" i="2"/>
  <c r="V567" i="2"/>
  <c r="V566" i="2"/>
  <c r="V565" i="2"/>
  <c r="V564" i="2"/>
  <c r="V563" i="2"/>
  <c r="V562" i="2"/>
  <c r="V561" i="2"/>
  <c r="V560" i="2"/>
  <c r="V559" i="2"/>
  <c r="V558" i="2"/>
  <c r="V552" i="2"/>
  <c r="V550" i="2"/>
  <c r="V549" i="2"/>
  <c r="V548" i="2"/>
  <c r="V547" i="2"/>
  <c r="V546" i="2"/>
  <c r="V544" i="2"/>
  <c r="V543" i="2"/>
  <c r="V542" i="2"/>
  <c r="V541" i="2"/>
  <c r="V539" i="2"/>
  <c r="V533" i="2"/>
  <c r="V532" i="2"/>
  <c r="V531" i="2"/>
  <c r="V530" i="2"/>
  <c r="V529" i="2"/>
  <c r="V528" i="2"/>
  <c r="V527" i="2"/>
  <c r="V526" i="2"/>
  <c r="V525" i="2"/>
  <c r="V524" i="2"/>
  <c r="V522" i="2"/>
  <c r="V521" i="2"/>
  <c r="V520" i="2"/>
  <c r="V514" i="2"/>
  <c r="V513" i="2"/>
  <c r="V512" i="2"/>
  <c r="V511" i="2"/>
  <c r="V510" i="2"/>
  <c r="V509" i="2"/>
  <c r="V508" i="2"/>
  <c r="V507" i="2"/>
  <c r="V506" i="2"/>
  <c r="V505" i="2"/>
  <c r="V504" i="2"/>
  <c r="V503" i="2"/>
  <c r="V502" i="2"/>
  <c r="V501" i="2"/>
  <c r="V517" i="2"/>
  <c r="V495" i="2"/>
  <c r="V494" i="2"/>
  <c r="V493" i="2"/>
  <c r="V492" i="2"/>
  <c r="V491" i="2"/>
  <c r="V490" i="2"/>
  <c r="V489" i="2"/>
  <c r="V488" i="2"/>
  <c r="V487" i="2"/>
  <c r="V486" i="2"/>
  <c r="V485" i="2"/>
  <c r="V484" i="2"/>
  <c r="V483" i="2"/>
  <c r="V482" i="2"/>
  <c r="V476" i="2"/>
  <c r="V475" i="2"/>
  <c r="V474" i="2"/>
  <c r="V473" i="2"/>
  <c r="V472" i="2"/>
  <c r="V471" i="2"/>
  <c r="V470" i="2"/>
  <c r="V469" i="2"/>
  <c r="V468" i="2"/>
  <c r="V467" i="2"/>
  <c r="V466" i="2"/>
  <c r="V465" i="2"/>
  <c r="V464" i="2"/>
  <c r="V463" i="2"/>
  <c r="V479" i="2" s="1"/>
  <c r="V457" i="2"/>
  <c r="V456" i="2"/>
  <c r="V455" i="2"/>
  <c r="V454" i="2"/>
  <c r="V453" i="2"/>
  <c r="V452" i="2"/>
  <c r="V451" i="2"/>
  <c r="V450" i="2"/>
  <c r="V449" i="2"/>
  <c r="V448" i="2"/>
  <c r="V447" i="2"/>
  <c r="V446" i="2"/>
  <c r="V445" i="2"/>
  <c r="V444" i="2"/>
  <c r="V460" i="2"/>
  <c r="V438" i="2"/>
  <c r="V437" i="2"/>
  <c r="V436" i="2"/>
  <c r="V434" i="2"/>
  <c r="V432" i="2"/>
  <c r="V431" i="2"/>
  <c r="V430" i="2"/>
  <c r="V429" i="2"/>
  <c r="V428" i="2"/>
  <c r="V426" i="2"/>
  <c r="V425" i="2"/>
  <c r="V419" i="2"/>
  <c r="V418" i="2"/>
  <c r="V417" i="2"/>
  <c r="V416" i="2"/>
  <c r="V415" i="2"/>
  <c r="V414" i="2"/>
  <c r="V413" i="2"/>
  <c r="V412" i="2"/>
  <c r="V411" i="2"/>
  <c r="V410" i="2"/>
  <c r="V409" i="2"/>
  <c r="V408" i="2"/>
  <c r="V407" i="2"/>
  <c r="V406" i="2"/>
  <c r="V400" i="2"/>
  <c r="V399" i="2"/>
  <c r="V398" i="2"/>
  <c r="V397" i="2"/>
  <c r="V396" i="2"/>
  <c r="V395" i="2"/>
  <c r="V394" i="2"/>
  <c r="V393" i="2"/>
  <c r="V392" i="2"/>
  <c r="V390" i="2"/>
  <c r="V389" i="2"/>
  <c r="V388" i="2"/>
  <c r="V387" i="2"/>
  <c r="V381" i="2"/>
  <c r="V380" i="2"/>
  <c r="V379" i="2"/>
  <c r="V377" i="2"/>
  <c r="V375" i="2"/>
  <c r="V374" i="2"/>
  <c r="V373" i="2"/>
  <c r="V372" i="2"/>
  <c r="V371" i="2"/>
  <c r="V370" i="2"/>
  <c r="V369" i="2"/>
  <c r="V368" i="2"/>
  <c r="V362" i="2"/>
  <c r="V361" i="2"/>
  <c r="V360" i="2"/>
  <c r="V359" i="2"/>
  <c r="V358" i="2"/>
  <c r="V357" i="2"/>
  <c r="V356" i="2"/>
  <c r="V354" i="2"/>
  <c r="V353" i="2"/>
  <c r="V351" i="2"/>
  <c r="V350" i="2"/>
  <c r="V349" i="2"/>
  <c r="V343" i="2"/>
  <c r="V342" i="2"/>
  <c r="V341" i="2"/>
  <c r="V340" i="2"/>
  <c r="V339" i="2"/>
  <c r="V338" i="2"/>
  <c r="V337" i="2"/>
  <c r="V336" i="2"/>
  <c r="V335" i="2"/>
  <c r="V334" i="2"/>
  <c r="V333" i="2"/>
  <c r="V332" i="2"/>
  <c r="V331" i="2"/>
  <c r="V330" i="2"/>
  <c r="V324" i="2"/>
  <c r="V322" i="2"/>
  <c r="V320" i="2"/>
  <c r="V319" i="2"/>
  <c r="V317" i="2"/>
  <c r="V314" i="2"/>
  <c r="V313" i="2"/>
  <c r="V312" i="2"/>
  <c r="V311" i="2"/>
  <c r="V305" i="2"/>
  <c r="V304" i="2"/>
  <c r="V302" i="2"/>
  <c r="V300" i="2"/>
  <c r="V299" i="2"/>
  <c r="V298" i="2"/>
  <c r="V297" i="2"/>
  <c r="V296" i="2"/>
  <c r="V295" i="2"/>
  <c r="V294" i="2"/>
  <c r="V293" i="2"/>
  <c r="V292" i="2"/>
  <c r="V308" i="2" s="1"/>
  <c r="V286" i="2"/>
  <c r="V285" i="2"/>
  <c r="V284" i="2"/>
  <c r="V283" i="2"/>
  <c r="V282" i="2"/>
  <c r="V281" i="2"/>
  <c r="V280" i="2"/>
  <c r="V279" i="2"/>
  <c r="V278" i="2"/>
  <c r="V277" i="2"/>
  <c r="V276" i="2"/>
  <c r="V275" i="2"/>
  <c r="V274" i="2"/>
  <c r="V273" i="2"/>
  <c r="V267" i="2"/>
  <c r="V266" i="2"/>
  <c r="V265" i="2"/>
  <c r="V264" i="2"/>
  <c r="V263" i="2"/>
  <c r="V262" i="2"/>
  <c r="V261" i="2"/>
  <c r="V260" i="2"/>
  <c r="V259" i="2"/>
  <c r="V258" i="2"/>
  <c r="V257" i="2"/>
  <c r="V255" i="2"/>
  <c r="V254" i="2"/>
  <c r="V248" i="2"/>
  <c r="V246" i="2"/>
  <c r="V245" i="2"/>
  <c r="V244" i="2"/>
  <c r="V242" i="2"/>
  <c r="V241" i="2"/>
  <c r="V240" i="2"/>
  <c r="V239" i="2"/>
  <c r="V238" i="2"/>
  <c r="V237" i="2"/>
  <c r="V236" i="2"/>
  <c r="V235" i="2"/>
  <c r="V229" i="2"/>
  <c r="V228" i="2"/>
  <c r="V227" i="2"/>
  <c r="V226" i="2"/>
  <c r="V225" i="2"/>
  <c r="V224" i="2"/>
  <c r="V223" i="2"/>
  <c r="V222" i="2"/>
  <c r="V221" i="2"/>
  <c r="V220" i="2"/>
  <c r="V219" i="2"/>
  <c r="V218" i="2"/>
  <c r="V232" i="2" s="1"/>
  <c r="V217" i="2"/>
  <c r="V216" i="2"/>
  <c r="V210" i="2"/>
  <c r="V209" i="2"/>
  <c r="V208" i="2"/>
  <c r="V207" i="2"/>
  <c r="V206" i="2"/>
  <c r="V205" i="2"/>
  <c r="V204" i="2"/>
  <c r="V203" i="2"/>
  <c r="V202" i="2"/>
  <c r="V201" i="2"/>
  <c r="V200" i="2"/>
  <c r="V199" i="2"/>
  <c r="V198" i="2"/>
  <c r="V197" i="2"/>
  <c r="V191" i="2"/>
  <c r="V190" i="2"/>
  <c r="V189" i="2"/>
  <c r="V188" i="2"/>
  <c r="V187" i="2"/>
  <c r="V186" i="2"/>
  <c r="V185" i="2"/>
  <c r="V184" i="2"/>
  <c r="V183" i="2"/>
  <c r="V182" i="2"/>
  <c r="V181" i="2"/>
  <c r="V180" i="2"/>
  <c r="V179" i="2"/>
  <c r="V178" i="2"/>
  <c r="V172" i="2"/>
  <c r="V171" i="2"/>
  <c r="V170" i="2"/>
  <c r="V169" i="2"/>
  <c r="V168" i="2"/>
  <c r="V167" i="2"/>
  <c r="V166" i="2"/>
  <c r="V165" i="2"/>
  <c r="V164" i="2"/>
  <c r="V163" i="2"/>
  <c r="V162" i="2"/>
  <c r="V161" i="2"/>
  <c r="V160" i="2"/>
  <c r="V175" i="2" s="1"/>
  <c r="V159" i="2"/>
  <c r="V153" i="2"/>
  <c r="V152" i="2"/>
  <c r="V151" i="2"/>
  <c r="V150" i="2"/>
  <c r="V149" i="2"/>
  <c r="V148" i="2"/>
  <c r="V147" i="2"/>
  <c r="V146" i="2"/>
  <c r="V145" i="2"/>
  <c r="V144" i="2"/>
  <c r="V143" i="2"/>
  <c r="V142" i="2"/>
  <c r="V141" i="2"/>
  <c r="V140" i="2"/>
  <c r="V134" i="2"/>
  <c r="V133" i="2"/>
  <c r="V132" i="2"/>
  <c r="V131" i="2"/>
  <c r="V130" i="2"/>
  <c r="V129" i="2"/>
  <c r="V128" i="2"/>
  <c r="V127" i="2"/>
  <c r="V126" i="2"/>
  <c r="V125" i="2"/>
  <c r="V124" i="2"/>
  <c r="V123" i="2"/>
  <c r="V122" i="2"/>
  <c r="V121" i="2"/>
  <c r="V115" i="2"/>
  <c r="V114" i="2"/>
  <c r="V113" i="2"/>
  <c r="V112" i="2"/>
  <c r="V111" i="2"/>
  <c r="V110" i="2"/>
  <c r="V109" i="2"/>
  <c r="V108" i="2"/>
  <c r="V107" i="2"/>
  <c r="V106" i="2"/>
  <c r="V105" i="2"/>
  <c r="V104" i="2"/>
  <c r="V103" i="2"/>
  <c r="V118" i="2"/>
  <c r="V102" i="2"/>
  <c r="V96" i="2"/>
  <c r="V95" i="2"/>
  <c r="V94" i="2"/>
  <c r="V93" i="2"/>
  <c r="V92" i="2"/>
  <c r="V91" i="2"/>
  <c r="V90" i="2"/>
  <c r="V89" i="2"/>
  <c r="V88" i="2"/>
  <c r="V87" i="2"/>
  <c r="V86" i="2"/>
  <c r="V85" i="2"/>
  <c r="V84" i="2"/>
  <c r="V83" i="2"/>
  <c r="V77" i="2"/>
  <c r="V76" i="2"/>
  <c r="V75" i="2"/>
  <c r="V74" i="2"/>
  <c r="V73" i="2"/>
  <c r="V72" i="2"/>
  <c r="V71" i="2"/>
  <c r="V70" i="2"/>
  <c r="V69" i="2"/>
  <c r="V68" i="2"/>
  <c r="V67" i="2"/>
  <c r="V66" i="2"/>
  <c r="V65" i="2"/>
  <c r="V64" i="2"/>
  <c r="V58" i="2"/>
  <c r="V57" i="2"/>
  <c r="V56" i="2"/>
  <c r="V55" i="2"/>
  <c r="V54" i="2"/>
  <c r="V53" i="2"/>
  <c r="V52" i="2"/>
  <c r="V51" i="2"/>
  <c r="V50" i="2"/>
  <c r="V49" i="2"/>
  <c r="V48" i="2"/>
  <c r="V47" i="2"/>
  <c r="V46" i="2"/>
  <c r="V45" i="2"/>
  <c r="V39" i="2"/>
  <c r="V38" i="2"/>
  <c r="V37" i="2"/>
  <c r="V36" i="2"/>
  <c r="V35" i="2"/>
  <c r="V34" i="2"/>
  <c r="V33" i="2"/>
  <c r="V32" i="2"/>
  <c r="V31" i="2"/>
  <c r="V30" i="2"/>
  <c r="V29" i="2"/>
  <c r="V28" i="2"/>
  <c r="V27" i="2"/>
  <c r="V26" i="2"/>
  <c r="V8" i="2"/>
  <c r="V20" i="2"/>
  <c r="V19" i="2"/>
  <c r="V18" i="2"/>
  <c r="V17" i="2"/>
  <c r="V16" i="2"/>
  <c r="V15" i="2"/>
  <c r="V14" i="2"/>
  <c r="V13" i="2"/>
  <c r="V12" i="2"/>
  <c r="V10" i="2"/>
  <c r="V9" i="2"/>
  <c r="K990" i="2"/>
  <c r="AN57" i="3" s="1"/>
  <c r="J990" i="2"/>
  <c r="K971" i="2"/>
  <c r="AN56" i="3"/>
  <c r="J971" i="2"/>
  <c r="K952" i="2"/>
  <c r="AN55" i="3" s="1"/>
  <c r="J952" i="2"/>
  <c r="K933" i="2"/>
  <c r="AN54" i="3" s="1"/>
  <c r="J933" i="2"/>
  <c r="K914" i="2"/>
  <c r="AN53" i="3"/>
  <c r="J914" i="2"/>
  <c r="K895" i="2"/>
  <c r="AN52" i="3"/>
  <c r="J895" i="2"/>
  <c r="K876" i="2"/>
  <c r="J876" i="2"/>
  <c r="K857" i="2"/>
  <c r="AN50" i="3"/>
  <c r="J857" i="2"/>
  <c r="K838" i="2"/>
  <c r="AN49" i="3"/>
  <c r="J838" i="2"/>
  <c r="K819" i="2"/>
  <c r="AN48" i="3" s="1"/>
  <c r="J819" i="2"/>
  <c r="AM48" i="3" s="1"/>
  <c r="K800" i="2"/>
  <c r="J800" i="2"/>
  <c r="AM47" i="3"/>
  <c r="K781" i="2"/>
  <c r="AN46" i="3"/>
  <c r="J781" i="2"/>
  <c r="AM46" i="3"/>
  <c r="K762" i="2"/>
  <c r="AN45" i="3"/>
  <c r="J762" i="2"/>
  <c r="AM45" i="3"/>
  <c r="K743" i="2"/>
  <c r="AN44" i="3"/>
  <c r="J743" i="2"/>
  <c r="K724" i="2"/>
  <c r="J724" i="2"/>
  <c r="K705" i="2"/>
  <c r="AN42" i="3" s="1"/>
  <c r="J705" i="2"/>
  <c r="K686" i="2"/>
  <c r="AN41" i="3"/>
  <c r="J686" i="2"/>
  <c r="K667" i="2"/>
  <c r="AN40" i="3" s="1"/>
  <c r="J667" i="2"/>
  <c r="K648" i="2"/>
  <c r="AN39" i="3"/>
  <c r="J648" i="2"/>
  <c r="AM39" i="3"/>
  <c r="K629" i="2"/>
  <c r="AN38" i="3"/>
  <c r="J629" i="2"/>
  <c r="K610" i="2"/>
  <c r="AN37" i="3" s="1"/>
  <c r="J610" i="2"/>
  <c r="K591" i="2"/>
  <c r="AN36" i="3"/>
  <c r="J591" i="2"/>
  <c r="AM36" i="3"/>
  <c r="K572" i="2"/>
  <c r="AN35" i="3"/>
  <c r="J572" i="2"/>
  <c r="K553" i="2"/>
  <c r="AN34" i="3" s="1"/>
  <c r="J553" i="2"/>
  <c r="K534" i="2"/>
  <c r="AN33" i="3"/>
  <c r="J534" i="2"/>
  <c r="AM33" i="3"/>
  <c r="K515" i="2"/>
  <c r="AN32" i="3"/>
  <c r="J515" i="2"/>
  <c r="AM32" i="3"/>
  <c r="K496" i="2"/>
  <c r="AN31" i="3"/>
  <c r="J496" i="2"/>
  <c r="AM31" i="3"/>
  <c r="K477" i="2"/>
  <c r="AN30" i="3"/>
  <c r="J477" i="2"/>
  <c r="AM30" i="3"/>
  <c r="K458" i="2"/>
  <c r="AN29" i="3"/>
  <c r="J458" i="2"/>
  <c r="K439" i="2"/>
  <c r="AN28" i="3" s="1"/>
  <c r="J439" i="2"/>
  <c r="K420" i="2"/>
  <c r="AN27" i="3"/>
  <c r="J420" i="2"/>
  <c r="AM27" i="3"/>
  <c r="K401" i="2"/>
  <c r="J401" i="2"/>
  <c r="AM26" i="3" s="1"/>
  <c r="K382" i="2"/>
  <c r="AN25" i="3" s="1"/>
  <c r="J382" i="2"/>
  <c r="AM25" i="3" s="1"/>
  <c r="K363" i="2"/>
  <c r="AN24" i="3" s="1"/>
  <c r="J363" i="2"/>
  <c r="K344" i="2"/>
  <c r="AN23" i="3"/>
  <c r="J344" i="2"/>
  <c r="K325" i="2"/>
  <c r="AN22" i="3" s="1"/>
  <c r="J325" i="2"/>
  <c r="K306" i="2"/>
  <c r="AN21" i="3"/>
  <c r="J306" i="2"/>
  <c r="AM21" i="3"/>
  <c r="J287" i="2"/>
  <c r="AM20" i="3"/>
  <c r="K268" i="2"/>
  <c r="AN19" i="3"/>
  <c r="J268" i="2"/>
  <c r="AM19" i="3"/>
  <c r="K249" i="2"/>
  <c r="AN18" i="3"/>
  <c r="J249" i="2"/>
  <c r="K230" i="2"/>
  <c r="AN17" i="3" s="1"/>
  <c r="J230" i="2"/>
  <c r="K211" i="2"/>
  <c r="AN16" i="3"/>
  <c r="J211" i="2"/>
  <c r="K192" i="2"/>
  <c r="AN15" i="3" s="1"/>
  <c r="J192" i="2"/>
  <c r="K173" i="2"/>
  <c r="AN14" i="3"/>
  <c r="J173" i="2"/>
  <c r="K154" i="2"/>
  <c r="J154" i="2"/>
  <c r="K135" i="2"/>
  <c r="AN12" i="3" s="1"/>
  <c r="J135" i="2"/>
  <c r="K116" i="2"/>
  <c r="J116" i="2"/>
  <c r="K97" i="2"/>
  <c r="AN10" i="3"/>
  <c r="J97" i="2"/>
  <c r="K78" i="2"/>
  <c r="AN9" i="3" s="1"/>
  <c r="J78" i="2"/>
  <c r="AM9" i="3" s="1"/>
  <c r="K59" i="2"/>
  <c r="J59" i="2"/>
  <c r="AM8" i="3"/>
  <c r="J40" i="2"/>
  <c r="K21" i="2"/>
  <c r="AN6" i="3" s="1"/>
  <c r="J21" i="2"/>
  <c r="P990" i="2"/>
  <c r="BF57" i="3"/>
  <c r="P971" i="2"/>
  <c r="BF56" i="3"/>
  <c r="P952" i="2"/>
  <c r="BF55" i="3"/>
  <c r="P933" i="2"/>
  <c r="BF54" i="3"/>
  <c r="P914" i="2"/>
  <c r="BF53" i="3"/>
  <c r="P876" i="2"/>
  <c r="BF51" i="3"/>
  <c r="P819" i="2"/>
  <c r="BF48" i="3"/>
  <c r="P781" i="2"/>
  <c r="BF46" i="3"/>
  <c r="P762" i="2"/>
  <c r="BF45" i="3"/>
  <c r="P743" i="2"/>
  <c r="BF44" i="3"/>
  <c r="P724" i="2"/>
  <c r="BF43" i="3"/>
  <c r="P705" i="2"/>
  <c r="BF42" i="3"/>
  <c r="P686" i="2"/>
  <c r="BF41" i="3"/>
  <c r="P667" i="2"/>
  <c r="BF40" i="3" s="1"/>
  <c r="P648" i="2"/>
  <c r="BF39" i="3"/>
  <c r="P629" i="2"/>
  <c r="BF38" i="3" s="1"/>
  <c r="P591" i="2"/>
  <c r="BF36" i="3"/>
  <c r="P572" i="2"/>
  <c r="BF35" i="3" s="1"/>
  <c r="P553" i="2"/>
  <c r="BF34" i="3"/>
  <c r="P534" i="2"/>
  <c r="BF33" i="3" s="1"/>
  <c r="P515" i="2"/>
  <c r="BF32" i="3"/>
  <c r="P496" i="2"/>
  <c r="BF31" i="3" s="1"/>
  <c r="P477" i="2"/>
  <c r="BF30" i="3"/>
  <c r="P420" i="2"/>
  <c r="BF27" i="3" s="1"/>
  <c r="P401" i="2"/>
  <c r="BF26" i="3"/>
  <c r="P382" i="2"/>
  <c r="BF25" i="3" s="1"/>
  <c r="P363" i="2"/>
  <c r="BF24" i="3"/>
  <c r="P344" i="2"/>
  <c r="BF23" i="3" s="1"/>
  <c r="P325" i="2"/>
  <c r="BF22" i="3"/>
  <c r="P306" i="2"/>
  <c r="BF21" i="3" s="1"/>
  <c r="P287" i="2"/>
  <c r="BF20" i="3"/>
  <c r="P268" i="2"/>
  <c r="BF19" i="3" s="1"/>
  <c r="P249" i="2"/>
  <c r="BF18" i="3"/>
  <c r="P230" i="2"/>
  <c r="BF17" i="3" s="1"/>
  <c r="P211" i="2"/>
  <c r="BF16" i="3"/>
  <c r="P192" i="2"/>
  <c r="BF15" i="3" s="1"/>
  <c r="P173" i="2"/>
  <c r="BF14" i="3"/>
  <c r="P154" i="2"/>
  <c r="BF13" i="3" s="1"/>
  <c r="P135" i="2"/>
  <c r="BF12" i="3"/>
  <c r="P116" i="2"/>
  <c r="BF11" i="3" s="1"/>
  <c r="P97" i="2"/>
  <c r="BF10" i="3"/>
  <c r="P78" i="2"/>
  <c r="BF9" i="3" s="1"/>
  <c r="P59" i="2"/>
  <c r="BF8" i="3"/>
  <c r="P40" i="2"/>
  <c r="BF7" i="3" s="1"/>
  <c r="P21" i="2"/>
  <c r="BF6" i="3"/>
  <c r="AM7" i="3"/>
  <c r="AM6" i="3"/>
  <c r="U67" i="3"/>
  <c r="U66" i="3"/>
  <c r="O990" i="2"/>
  <c r="O974" i="2"/>
  <c r="O971" i="2"/>
  <c r="O955" i="2"/>
  <c r="O952" i="2"/>
  <c r="O936" i="2"/>
  <c r="O933" i="2"/>
  <c r="O917" i="2"/>
  <c r="O914" i="2"/>
  <c r="O898" i="2"/>
  <c r="O895" i="2"/>
  <c r="O879" i="2"/>
  <c r="O876" i="2"/>
  <c r="O860" i="2"/>
  <c r="O857" i="2"/>
  <c r="O841" i="2"/>
  <c r="O838" i="2"/>
  <c r="O822" i="2"/>
  <c r="O819" i="2"/>
  <c r="O803" i="2"/>
  <c r="O800" i="2"/>
  <c r="O784" i="2"/>
  <c r="O781" i="2"/>
  <c r="O765" i="2"/>
  <c r="O762" i="2"/>
  <c r="O746" i="2"/>
  <c r="O743" i="2"/>
  <c r="O727" i="2"/>
  <c r="O724" i="2"/>
  <c r="O708" i="2"/>
  <c r="O705" i="2"/>
  <c r="O689" i="2"/>
  <c r="O686" i="2"/>
  <c r="O670" i="2"/>
  <c r="O667" i="2"/>
  <c r="O651" i="2"/>
  <c r="O648" i="2"/>
  <c r="O632" i="2"/>
  <c r="O629" i="2"/>
  <c r="O613" i="2"/>
  <c r="O610" i="2"/>
  <c r="O594" i="2"/>
  <c r="O591" i="2"/>
  <c r="O575" i="2"/>
  <c r="O572" i="2"/>
  <c r="O556" i="2"/>
  <c r="O553" i="2"/>
  <c r="O537" i="2"/>
  <c r="O534" i="2"/>
  <c r="O518" i="2"/>
  <c r="O515" i="2"/>
  <c r="O499" i="2"/>
  <c r="O496" i="2"/>
  <c r="O480" i="2"/>
  <c r="O477" i="2"/>
  <c r="O461" i="2"/>
  <c r="O458" i="2"/>
  <c r="O442" i="2"/>
  <c r="O439" i="2"/>
  <c r="O423" i="2"/>
  <c r="O420" i="2"/>
  <c r="O404" i="2"/>
  <c r="O401" i="2"/>
  <c r="O385" i="2"/>
  <c r="O382" i="2"/>
  <c r="O366" i="2"/>
  <c r="O363" i="2"/>
  <c r="O347" i="2"/>
  <c r="O344" i="2"/>
  <c r="O328" i="2"/>
  <c r="O325" i="2"/>
  <c r="O309" i="2"/>
  <c r="O306" i="2"/>
  <c r="O290" i="2"/>
  <c r="O287" i="2"/>
  <c r="O271" i="2"/>
  <c r="O268" i="2"/>
  <c r="O252" i="2"/>
  <c r="O249" i="2"/>
  <c r="O233" i="2"/>
  <c r="O230" i="2"/>
  <c r="O214" i="2"/>
  <c r="O211" i="2"/>
  <c r="O195" i="2"/>
  <c r="O192" i="2"/>
  <c r="O176" i="2"/>
  <c r="O173" i="2"/>
  <c r="O157" i="2"/>
  <c r="O154" i="2"/>
  <c r="O138" i="2"/>
  <c r="O135" i="2"/>
  <c r="O119" i="2"/>
  <c r="O116" i="2"/>
  <c r="O100" i="2"/>
  <c r="O97" i="2"/>
  <c r="O81" i="2"/>
  <c r="O78" i="2"/>
  <c r="O62" i="2"/>
  <c r="O59" i="2"/>
  <c r="O43" i="2"/>
  <c r="O40" i="2"/>
  <c r="O24" i="2"/>
  <c r="O21" i="2"/>
  <c r="N5" i="2"/>
  <c r="BH57" i="3"/>
  <c r="BH56" i="3"/>
  <c r="BH55" i="3"/>
  <c r="BH54" i="3"/>
  <c r="BH53" i="3"/>
  <c r="BH52" i="3"/>
  <c r="EH52" i="3" s="1"/>
  <c r="EL52" i="3" s="1"/>
  <c r="BH51" i="3"/>
  <c r="EH51" i="3"/>
  <c r="EL51" i="3" s="1"/>
  <c r="BH50" i="3"/>
  <c r="BH49" i="3"/>
  <c r="EH49" i="3"/>
  <c r="EL49" i="3" s="1"/>
  <c r="BH48" i="3"/>
  <c r="BH47" i="3"/>
  <c r="EH47" i="3" s="1"/>
  <c r="EL47" i="3" s="1"/>
  <c r="BH46" i="3"/>
  <c r="BH45" i="3"/>
  <c r="EH45" i="3" s="1"/>
  <c r="EL45" i="3" s="1"/>
  <c r="BH44" i="3"/>
  <c r="EH44" i="3"/>
  <c r="EL44" i="3" s="1"/>
  <c r="BH43" i="3"/>
  <c r="EH43" i="3" s="1"/>
  <c r="EL43" i="3" s="1"/>
  <c r="BH42" i="3"/>
  <c r="BH41" i="3"/>
  <c r="EH41" i="3" s="1"/>
  <c r="EL41" i="3" s="1"/>
  <c r="BH40" i="3"/>
  <c r="EH40" i="3"/>
  <c r="EL40" i="3" s="1"/>
  <c r="BH39" i="3"/>
  <c r="BH38" i="3"/>
  <c r="EH38" i="3"/>
  <c r="EL38" i="3" s="1"/>
  <c r="BH37" i="3"/>
  <c r="EH37" i="3" s="1"/>
  <c r="EL37" i="3" s="1"/>
  <c r="BH36" i="3"/>
  <c r="BH35" i="3"/>
  <c r="EH35" i="3" s="1"/>
  <c r="EL35" i="3" s="1"/>
  <c r="BH34" i="3"/>
  <c r="BH33" i="3"/>
  <c r="EH33" i="3"/>
  <c r="EL33" i="3" s="1"/>
  <c r="BH32" i="3"/>
  <c r="EH32" i="3" s="1"/>
  <c r="EL32" i="3" s="1"/>
  <c r="BH31" i="3"/>
  <c r="BH30" i="3"/>
  <c r="BH29" i="3"/>
  <c r="BH28" i="3"/>
  <c r="BH27" i="3"/>
  <c r="BH26" i="3"/>
  <c r="EH26" i="3" s="1"/>
  <c r="BH25" i="3"/>
  <c r="EH25" i="3" s="1"/>
  <c r="BH24" i="3"/>
  <c r="EH24" i="3" s="1"/>
  <c r="EL24" i="3" s="1"/>
  <c r="BH23" i="3"/>
  <c r="BH22" i="3"/>
  <c r="EH22" i="3"/>
  <c r="EL22" i="3" s="1"/>
  <c r="BH21" i="3"/>
  <c r="EH21" i="3" s="1"/>
  <c r="EL21" i="3" s="1"/>
  <c r="BH20" i="3"/>
  <c r="EH20" i="3"/>
  <c r="EL20" i="3" s="1"/>
  <c r="BH19" i="3"/>
  <c r="BH18" i="3"/>
  <c r="BH17" i="3"/>
  <c r="BH16" i="3"/>
  <c r="BH15" i="3"/>
  <c r="BH14" i="3"/>
  <c r="BH13" i="3"/>
  <c r="BH12" i="3"/>
  <c r="EH12" i="3"/>
  <c r="EL12" i="3" s="1"/>
  <c r="BH11" i="3"/>
  <c r="BH10" i="3"/>
  <c r="BH9" i="3"/>
  <c r="BH8" i="3"/>
  <c r="BH7" i="3"/>
  <c r="EH7" i="3" s="1"/>
  <c r="EL7" i="3" s="1"/>
  <c r="D1" i="5"/>
  <c r="A2" i="5"/>
  <c r="H5" i="5"/>
  <c r="N5" i="5"/>
  <c r="H6" i="5"/>
  <c r="N6" i="5"/>
  <c r="H7" i="5"/>
  <c r="N7" i="5"/>
  <c r="H8" i="5"/>
  <c r="N8" i="5"/>
  <c r="H9" i="5"/>
  <c r="N9" i="5"/>
  <c r="H10" i="5"/>
  <c r="N10" i="5"/>
  <c r="H11" i="5"/>
  <c r="N11" i="5"/>
  <c r="H12" i="5"/>
  <c r="N12" i="5"/>
  <c r="H13" i="5"/>
  <c r="N13" i="5"/>
  <c r="H14" i="5"/>
  <c r="N14" i="5"/>
  <c r="H15" i="5"/>
  <c r="N15" i="5"/>
  <c r="H16" i="5"/>
  <c r="N16" i="5"/>
  <c r="H17" i="5"/>
  <c r="N17" i="5"/>
  <c r="H18" i="5"/>
  <c r="N18" i="5"/>
  <c r="H19" i="5"/>
  <c r="N19" i="5"/>
  <c r="H20" i="5"/>
  <c r="N20" i="5"/>
  <c r="H21" i="5"/>
  <c r="N21" i="5"/>
  <c r="H22" i="5"/>
  <c r="N22" i="5"/>
  <c r="H23" i="5"/>
  <c r="N23" i="5"/>
  <c r="H24" i="5"/>
  <c r="N24" i="5"/>
  <c r="H25" i="5"/>
  <c r="N25" i="5"/>
  <c r="H26" i="5"/>
  <c r="N26" i="5"/>
  <c r="H27" i="5"/>
  <c r="N27" i="5"/>
  <c r="H28" i="5"/>
  <c r="N28" i="5"/>
  <c r="H29" i="5"/>
  <c r="N29" i="5"/>
  <c r="H30" i="5"/>
  <c r="N30" i="5"/>
  <c r="H31" i="5"/>
  <c r="N31" i="5"/>
  <c r="H32" i="5"/>
  <c r="N32" i="5"/>
  <c r="H33" i="5"/>
  <c r="N33" i="5"/>
  <c r="H34" i="5"/>
  <c r="N34" i="5"/>
  <c r="H35" i="5"/>
  <c r="N35" i="5"/>
  <c r="H36" i="5"/>
  <c r="N36" i="5"/>
  <c r="H37" i="5"/>
  <c r="N37" i="5"/>
  <c r="H38" i="5"/>
  <c r="N38" i="5"/>
  <c r="H39" i="5"/>
  <c r="N39" i="5"/>
  <c r="H40" i="5"/>
  <c r="N40" i="5"/>
  <c r="H41" i="5"/>
  <c r="N41" i="5"/>
  <c r="H42" i="5"/>
  <c r="N42" i="5"/>
  <c r="H43" i="5"/>
  <c r="N43" i="5"/>
  <c r="H44" i="5"/>
  <c r="N44" i="5"/>
  <c r="B45" i="5"/>
  <c r="H45" i="5" s="1"/>
  <c r="E45" i="5"/>
  <c r="L45" i="5"/>
  <c r="M45" i="5"/>
  <c r="N45" i="5"/>
  <c r="O45" i="5"/>
  <c r="N1" i="3"/>
  <c r="A2" i="3"/>
  <c r="N2" i="3"/>
  <c r="N3" i="3"/>
  <c r="D5" i="3"/>
  <c r="E5" i="3"/>
  <c r="F5" i="3"/>
  <c r="AO5" i="3"/>
  <c r="AP5" i="3"/>
  <c r="AQ5" i="3"/>
  <c r="A7" i="3"/>
  <c r="AC7" i="3" s="1"/>
  <c r="A17" i="3"/>
  <c r="A18" i="3" s="1"/>
  <c r="AO65" i="3"/>
  <c r="AP65" i="3"/>
  <c r="AQ65" i="3"/>
  <c r="B66" i="3"/>
  <c r="B67" i="3"/>
  <c r="B68" i="3"/>
  <c r="B69" i="3"/>
  <c r="B70" i="3"/>
  <c r="B71" i="3"/>
  <c r="AF71" i="3"/>
  <c r="AF74" i="3" s="1"/>
  <c r="AF75" i="3" s="1"/>
  <c r="G1" i="3"/>
  <c r="Q1" i="2"/>
  <c r="R1" i="2"/>
  <c r="A2" i="2"/>
  <c r="Q2" i="2"/>
  <c r="R2" i="2"/>
  <c r="R3" i="2"/>
  <c r="L5" i="2"/>
  <c r="M5" i="2"/>
  <c r="A10" i="2"/>
  <c r="B21" i="2"/>
  <c r="AE6" i="3" s="1"/>
  <c r="C21" i="2"/>
  <c r="AF6" i="3" s="1"/>
  <c r="D21" i="2"/>
  <c r="AG6" i="3" s="1"/>
  <c r="E21" i="2"/>
  <c r="AH6" i="3" s="1"/>
  <c r="F21" i="2"/>
  <c r="AI6" i="3" s="1"/>
  <c r="G21" i="2"/>
  <c r="AJ6" i="3" s="1"/>
  <c r="L21" i="2"/>
  <c r="AO6" i="3" s="1"/>
  <c r="D6" i="3" s="1"/>
  <c r="M21" i="2"/>
  <c r="AP6" i="3"/>
  <c r="E6" i="3" s="1"/>
  <c r="N21" i="2"/>
  <c r="AQ6" i="3" s="1"/>
  <c r="B22" i="2"/>
  <c r="AW6" i="3" s="1"/>
  <c r="C22" i="2"/>
  <c r="AX6" i="3" s="1"/>
  <c r="D22" i="2"/>
  <c r="AY6" i="3" s="1"/>
  <c r="E22" i="2"/>
  <c r="AZ6" i="3" s="1"/>
  <c r="F22" i="2"/>
  <c r="BA6" i="3" s="1"/>
  <c r="G22" i="2"/>
  <c r="BB6" i="3" s="1"/>
  <c r="C24" i="2"/>
  <c r="L24" i="2"/>
  <c r="M24" i="2"/>
  <c r="N24" i="2"/>
  <c r="B40" i="2"/>
  <c r="AE7" i="3" s="1"/>
  <c r="C40" i="2"/>
  <c r="AF7" i="3" s="1"/>
  <c r="D40" i="2"/>
  <c r="AG7" i="3" s="1"/>
  <c r="E40" i="2"/>
  <c r="AH7" i="3" s="1"/>
  <c r="F40" i="2"/>
  <c r="AI7" i="3" s="1"/>
  <c r="G40" i="2"/>
  <c r="AJ7" i="3" s="1"/>
  <c r="L40" i="2"/>
  <c r="AO7" i="3" s="1"/>
  <c r="D7" i="3" s="1"/>
  <c r="M40" i="2"/>
  <c r="AP7" i="3"/>
  <c r="E7" i="3" s="1"/>
  <c r="N40" i="2"/>
  <c r="AQ7" i="3" s="1"/>
  <c r="F7" i="3" s="1"/>
  <c r="B41" i="2"/>
  <c r="C41" i="2"/>
  <c r="D41" i="2"/>
  <c r="AY7" i="3"/>
  <c r="E41" i="2"/>
  <c r="AZ7" i="3"/>
  <c r="F41" i="2"/>
  <c r="BA7" i="3"/>
  <c r="G41" i="2"/>
  <c r="BB7" i="3"/>
  <c r="L43" i="2"/>
  <c r="M43" i="2"/>
  <c r="N43" i="2"/>
  <c r="B59" i="2"/>
  <c r="AE8" i="3" s="1"/>
  <c r="C59" i="2"/>
  <c r="AF8" i="3" s="1"/>
  <c r="D59" i="2"/>
  <c r="AG8" i="3" s="1"/>
  <c r="E59" i="2"/>
  <c r="AH8" i="3" s="1"/>
  <c r="F59" i="2"/>
  <c r="AI8" i="3" s="1"/>
  <c r="G59" i="2"/>
  <c r="AJ8" i="3" s="1"/>
  <c r="AN8" i="3"/>
  <c r="L59" i="2"/>
  <c r="AO8" i="3"/>
  <c r="D8" i="3" s="1"/>
  <c r="M59" i="2"/>
  <c r="AP8" i="3" s="1"/>
  <c r="E8" i="3" s="1"/>
  <c r="N59" i="2"/>
  <c r="AQ8" i="3"/>
  <c r="F8" i="3" s="1"/>
  <c r="B60" i="2"/>
  <c r="C60" i="2"/>
  <c r="D60" i="2"/>
  <c r="AY8" i="3" s="1"/>
  <c r="E60" i="2"/>
  <c r="AZ8" i="3" s="1"/>
  <c r="F60" i="2"/>
  <c r="BA8" i="3" s="1"/>
  <c r="G60" i="2"/>
  <c r="BB8" i="3" s="1"/>
  <c r="L62" i="2"/>
  <c r="M62" i="2"/>
  <c r="N62" i="2"/>
  <c r="B78" i="2"/>
  <c r="AE9" i="3"/>
  <c r="C78" i="2"/>
  <c r="AF9" i="3"/>
  <c r="D78" i="2"/>
  <c r="AG9" i="3"/>
  <c r="E78" i="2"/>
  <c r="AH9" i="3"/>
  <c r="F78" i="2"/>
  <c r="AI9" i="3"/>
  <c r="G78" i="2"/>
  <c r="AJ9" i="3"/>
  <c r="L78" i="2"/>
  <c r="AO9" i="3"/>
  <c r="M78" i="2"/>
  <c r="AP9" i="3"/>
  <c r="E9" i="3" s="1"/>
  <c r="N78" i="2"/>
  <c r="AQ9" i="3" s="1"/>
  <c r="F9" i="3" s="1"/>
  <c r="B79" i="2"/>
  <c r="C79" i="2"/>
  <c r="AX9" i="3" s="1"/>
  <c r="D79" i="2"/>
  <c r="AY9" i="3" s="1"/>
  <c r="E79" i="2"/>
  <c r="AZ9" i="3" s="1"/>
  <c r="F79" i="2"/>
  <c r="BA9" i="3" s="1"/>
  <c r="G79" i="2"/>
  <c r="BB9" i="3" s="1"/>
  <c r="L81" i="2"/>
  <c r="M81" i="2"/>
  <c r="N81" i="2"/>
  <c r="B97" i="2"/>
  <c r="AE10" i="3"/>
  <c r="C97" i="2"/>
  <c r="AF10" i="3"/>
  <c r="D97" i="2"/>
  <c r="AG10" i="3"/>
  <c r="E97" i="2"/>
  <c r="AH10" i="3"/>
  <c r="F97" i="2"/>
  <c r="AI10" i="3"/>
  <c r="G97" i="2"/>
  <c r="AJ10" i="3"/>
  <c r="AM10" i="3"/>
  <c r="L97" i="2"/>
  <c r="AO10" i="3" s="1"/>
  <c r="D10" i="3" s="1"/>
  <c r="M97" i="2"/>
  <c r="AP10" i="3"/>
  <c r="E10" i="3" s="1"/>
  <c r="N97" i="2"/>
  <c r="AQ10" i="3" s="1"/>
  <c r="F10" i="3" s="1"/>
  <c r="B98" i="2"/>
  <c r="AW10" i="3"/>
  <c r="C98" i="2"/>
  <c r="AX10" i="3"/>
  <c r="D98" i="2"/>
  <c r="AY10" i="3"/>
  <c r="E98" i="2"/>
  <c r="AZ10" i="3"/>
  <c r="F98" i="2"/>
  <c r="BA10" i="3"/>
  <c r="G98" i="2"/>
  <c r="BB10" i="3"/>
  <c r="L100" i="2"/>
  <c r="M100" i="2"/>
  <c r="N100" i="2"/>
  <c r="B116" i="2"/>
  <c r="AE11" i="3" s="1"/>
  <c r="C116" i="2"/>
  <c r="AF11" i="3" s="1"/>
  <c r="D116" i="2"/>
  <c r="AG11" i="3" s="1"/>
  <c r="E116" i="2"/>
  <c r="AH11" i="3" s="1"/>
  <c r="F116" i="2"/>
  <c r="AI11" i="3" s="1"/>
  <c r="G116" i="2"/>
  <c r="AJ11" i="3" s="1"/>
  <c r="AM11" i="3"/>
  <c r="AN11" i="3"/>
  <c r="L116" i="2"/>
  <c r="AO11" i="3" s="1"/>
  <c r="D11" i="3" s="1"/>
  <c r="M116" i="2"/>
  <c r="AP11" i="3"/>
  <c r="E11" i="3" s="1"/>
  <c r="N116" i="2"/>
  <c r="AQ11" i="3" s="1"/>
  <c r="F11" i="3" s="1"/>
  <c r="B117" i="2"/>
  <c r="AW11" i="3"/>
  <c r="C117" i="2"/>
  <c r="AX11" i="3"/>
  <c r="D117" i="2"/>
  <c r="AY11" i="3"/>
  <c r="E117" i="2"/>
  <c r="AZ11" i="3"/>
  <c r="F117" i="2"/>
  <c r="BA11" i="3"/>
  <c r="G117" i="2"/>
  <c r="BB11" i="3"/>
  <c r="L119" i="2"/>
  <c r="M119" i="2"/>
  <c r="N119" i="2"/>
  <c r="B135" i="2"/>
  <c r="AE12" i="3" s="1"/>
  <c r="C135" i="2"/>
  <c r="AF12" i="3" s="1"/>
  <c r="D135" i="2"/>
  <c r="AG12" i="3" s="1"/>
  <c r="E135" i="2"/>
  <c r="AH12" i="3" s="1"/>
  <c r="F135" i="2"/>
  <c r="AI12" i="3" s="1"/>
  <c r="G135" i="2"/>
  <c r="AJ12" i="3" s="1"/>
  <c r="AM12" i="3"/>
  <c r="L135" i="2"/>
  <c r="AO12" i="3"/>
  <c r="D12" i="3" s="1"/>
  <c r="M135" i="2"/>
  <c r="AP12" i="3" s="1"/>
  <c r="E12" i="3" s="1"/>
  <c r="N135" i="2"/>
  <c r="AQ12" i="3"/>
  <c r="F12" i="3" s="1"/>
  <c r="B136" i="2"/>
  <c r="C136" i="2"/>
  <c r="D136" i="2"/>
  <c r="AY12" i="3" s="1"/>
  <c r="E136" i="2"/>
  <c r="AZ12" i="3" s="1"/>
  <c r="F136" i="2"/>
  <c r="BA12" i="3" s="1"/>
  <c r="G136" i="2"/>
  <c r="BB12" i="3" s="1"/>
  <c r="L138" i="2"/>
  <c r="M138" i="2"/>
  <c r="N138" i="2"/>
  <c r="B154" i="2"/>
  <c r="AE13" i="3"/>
  <c r="C154" i="2"/>
  <c r="AF13" i="3"/>
  <c r="D154" i="2"/>
  <c r="AG13" i="3"/>
  <c r="E154" i="2"/>
  <c r="AH13" i="3"/>
  <c r="F154" i="2"/>
  <c r="AI13" i="3"/>
  <c r="G154" i="2"/>
  <c r="AJ13" i="3"/>
  <c r="AM13" i="3"/>
  <c r="AN13" i="3"/>
  <c r="L154" i="2"/>
  <c r="AO13" i="3"/>
  <c r="D13" i="3" s="1"/>
  <c r="M154" i="2"/>
  <c r="AP13" i="3" s="1"/>
  <c r="E13" i="3" s="1"/>
  <c r="N154" i="2"/>
  <c r="AQ13" i="3"/>
  <c r="F13" i="3" s="1"/>
  <c r="B155" i="2"/>
  <c r="AW13" i="3" s="1"/>
  <c r="C155" i="2"/>
  <c r="D155" i="2"/>
  <c r="AY13" i="3"/>
  <c r="E155" i="2"/>
  <c r="AZ13" i="3"/>
  <c r="F155" i="2"/>
  <c r="BA13" i="3"/>
  <c r="G155" i="2"/>
  <c r="BB13" i="3"/>
  <c r="L157" i="2"/>
  <c r="M157" i="2"/>
  <c r="N157" i="2"/>
  <c r="B173" i="2"/>
  <c r="AE14" i="3" s="1"/>
  <c r="C173" i="2"/>
  <c r="AF14" i="3" s="1"/>
  <c r="D173" i="2"/>
  <c r="AG14" i="3" s="1"/>
  <c r="E173" i="2"/>
  <c r="AH14" i="3" s="1"/>
  <c r="F173" i="2"/>
  <c r="AI14" i="3" s="1"/>
  <c r="G173" i="2"/>
  <c r="AJ14" i="3" s="1"/>
  <c r="AM14" i="3"/>
  <c r="L173" i="2"/>
  <c r="AO14" i="3"/>
  <c r="D14" i="3" s="1"/>
  <c r="M173" i="2"/>
  <c r="AP14" i="3" s="1"/>
  <c r="E14" i="3" s="1"/>
  <c r="N173" i="2"/>
  <c r="AQ14" i="3"/>
  <c r="F14" i="3" s="1"/>
  <c r="B174" i="2"/>
  <c r="AW14" i="3" s="1"/>
  <c r="C174" i="2"/>
  <c r="AX14" i="3" s="1"/>
  <c r="D174" i="2"/>
  <c r="AY14" i="3" s="1"/>
  <c r="E174" i="2"/>
  <c r="F174" i="2"/>
  <c r="BA14" i="3"/>
  <c r="G174" i="2"/>
  <c r="BB14" i="3"/>
  <c r="L176" i="2"/>
  <c r="M176" i="2"/>
  <c r="N176" i="2"/>
  <c r="B192" i="2"/>
  <c r="AE15" i="3" s="1"/>
  <c r="C192" i="2"/>
  <c r="AF15" i="3" s="1"/>
  <c r="D192" i="2"/>
  <c r="AG15" i="3" s="1"/>
  <c r="E192" i="2"/>
  <c r="AH15" i="3" s="1"/>
  <c r="F192" i="2"/>
  <c r="AI15" i="3" s="1"/>
  <c r="G192" i="2"/>
  <c r="AJ15" i="3" s="1"/>
  <c r="AM15" i="3"/>
  <c r="L192" i="2"/>
  <c r="AO15" i="3"/>
  <c r="D15" i="3" s="1"/>
  <c r="M192" i="2"/>
  <c r="AP15" i="3" s="1"/>
  <c r="E15" i="3" s="1"/>
  <c r="N192" i="2"/>
  <c r="AQ15" i="3"/>
  <c r="F15" i="3" s="1"/>
  <c r="B193" i="2"/>
  <c r="C193" i="2"/>
  <c r="AX15" i="3"/>
  <c r="D193" i="2"/>
  <c r="AY15" i="3"/>
  <c r="E193" i="2"/>
  <c r="AZ15" i="3"/>
  <c r="F193" i="2"/>
  <c r="BA15" i="3"/>
  <c r="G193" i="2"/>
  <c r="BB15" i="3"/>
  <c r="L195" i="2"/>
  <c r="M195" i="2"/>
  <c r="N195" i="2"/>
  <c r="B211" i="2"/>
  <c r="AE16" i="3" s="1"/>
  <c r="C211" i="2"/>
  <c r="AF16" i="3" s="1"/>
  <c r="D211" i="2"/>
  <c r="AG16" i="3" s="1"/>
  <c r="E211" i="2"/>
  <c r="AH16" i="3" s="1"/>
  <c r="F211" i="2"/>
  <c r="AI16" i="3" s="1"/>
  <c r="G211" i="2"/>
  <c r="AJ16" i="3" s="1"/>
  <c r="AM16" i="3"/>
  <c r="L211" i="2"/>
  <c r="AO16" i="3"/>
  <c r="D16" i="3" s="1"/>
  <c r="M211" i="2"/>
  <c r="AP16" i="3" s="1"/>
  <c r="E16" i="3" s="1"/>
  <c r="N211" i="2"/>
  <c r="AQ16" i="3"/>
  <c r="F16" i="3" s="1"/>
  <c r="B212" i="2"/>
  <c r="C212" i="2"/>
  <c r="AX16" i="3"/>
  <c r="D212" i="2"/>
  <c r="AY16" i="3"/>
  <c r="E212" i="2"/>
  <c r="AZ16" i="3"/>
  <c r="F212" i="2"/>
  <c r="BA16" i="3"/>
  <c r="G212" i="2"/>
  <c r="BB16" i="3"/>
  <c r="L214" i="2"/>
  <c r="M214" i="2"/>
  <c r="N214" i="2"/>
  <c r="B230" i="2"/>
  <c r="AE17" i="3" s="1"/>
  <c r="C230" i="2"/>
  <c r="AF17" i="3" s="1"/>
  <c r="D230" i="2"/>
  <c r="AG17" i="3" s="1"/>
  <c r="E230" i="2"/>
  <c r="AH17" i="3" s="1"/>
  <c r="F230" i="2"/>
  <c r="AI17" i="3" s="1"/>
  <c r="G230" i="2"/>
  <c r="AJ17" i="3" s="1"/>
  <c r="AM17" i="3"/>
  <c r="L230" i="2"/>
  <c r="AO17" i="3" s="1"/>
  <c r="D17" i="3" s="1"/>
  <c r="M230" i="2"/>
  <c r="AP17" i="3"/>
  <c r="E17" i="3" s="1"/>
  <c r="N230" i="2"/>
  <c r="AQ17" i="3"/>
  <c r="F17" i="3"/>
  <c r="B231" i="2"/>
  <c r="AW17" i="3" s="1"/>
  <c r="C231" i="2"/>
  <c r="AX17" i="3"/>
  <c r="D231" i="2"/>
  <c r="AY17" i="3" s="1"/>
  <c r="E231" i="2"/>
  <c r="AZ17" i="3" s="1"/>
  <c r="F231" i="2"/>
  <c r="BA17" i="3" s="1"/>
  <c r="G231" i="2"/>
  <c r="BB17" i="3" s="1"/>
  <c r="L233" i="2"/>
  <c r="M233" i="2"/>
  <c r="N233" i="2"/>
  <c r="B249" i="2"/>
  <c r="AE18" i="3" s="1"/>
  <c r="C249" i="2"/>
  <c r="AF18" i="3"/>
  <c r="D249" i="2"/>
  <c r="AG18" i="3" s="1"/>
  <c r="E249" i="2"/>
  <c r="AH18" i="3"/>
  <c r="F249" i="2"/>
  <c r="AI18" i="3" s="1"/>
  <c r="G249" i="2"/>
  <c r="AJ18" i="3"/>
  <c r="AM18" i="3"/>
  <c r="L249" i="2"/>
  <c r="AO18" i="3" s="1"/>
  <c r="D18" i="3"/>
  <c r="M249" i="2"/>
  <c r="AP18" i="3" s="1"/>
  <c r="E18" i="3" s="1"/>
  <c r="N249" i="2"/>
  <c r="AQ18" i="3"/>
  <c r="F18" i="3"/>
  <c r="B250" i="2"/>
  <c r="C250" i="2"/>
  <c r="AX18" i="3"/>
  <c r="D250" i="2"/>
  <c r="AY18" i="3" s="1"/>
  <c r="E250" i="2"/>
  <c r="AZ18" i="3" s="1"/>
  <c r="F250" i="2"/>
  <c r="BA18" i="3" s="1"/>
  <c r="G250" i="2"/>
  <c r="BB18" i="3" s="1"/>
  <c r="L252" i="2"/>
  <c r="M252" i="2"/>
  <c r="N252" i="2"/>
  <c r="B268" i="2"/>
  <c r="AE19" i="3" s="1"/>
  <c r="C268" i="2"/>
  <c r="AF19" i="3"/>
  <c r="D268" i="2"/>
  <c r="AG19" i="3" s="1"/>
  <c r="E268" i="2"/>
  <c r="AH19" i="3"/>
  <c r="F268" i="2"/>
  <c r="AI19" i="3" s="1"/>
  <c r="G268" i="2"/>
  <c r="AJ19" i="3"/>
  <c r="L268" i="2"/>
  <c r="AO19" i="3" s="1"/>
  <c r="D19" i="3" s="1"/>
  <c r="M268" i="2"/>
  <c r="AP19" i="3"/>
  <c r="E19" i="3" s="1"/>
  <c r="N268" i="2"/>
  <c r="AQ19" i="3"/>
  <c r="F19" i="3"/>
  <c r="B269" i="2"/>
  <c r="C269" i="2"/>
  <c r="AX19" i="3"/>
  <c r="D269" i="2"/>
  <c r="AY19" i="3" s="1"/>
  <c r="E269" i="2"/>
  <c r="F269" i="2"/>
  <c r="BA19" i="3"/>
  <c r="G269" i="2"/>
  <c r="BB19" i="3" s="1"/>
  <c r="L271" i="2"/>
  <c r="M271" i="2"/>
  <c r="N271" i="2"/>
  <c r="C287" i="2"/>
  <c r="AF20" i="3"/>
  <c r="D287" i="2"/>
  <c r="AG20" i="3"/>
  <c r="E287" i="2"/>
  <c r="AH20" i="3"/>
  <c r="F287" i="2"/>
  <c r="AI20" i="3"/>
  <c r="G287" i="2"/>
  <c r="AJ20" i="3"/>
  <c r="L287" i="2"/>
  <c r="AO20" i="3"/>
  <c r="D20" i="3" s="1"/>
  <c r="M287" i="2"/>
  <c r="AP20" i="3" s="1"/>
  <c r="E20" i="3" s="1"/>
  <c r="N287" i="2"/>
  <c r="AQ20" i="3"/>
  <c r="F20" i="3" s="1"/>
  <c r="B288" i="2"/>
  <c r="C288" i="2"/>
  <c r="D288" i="2"/>
  <c r="AY20" i="3" s="1"/>
  <c r="E288" i="2"/>
  <c r="AZ20" i="3"/>
  <c r="F288" i="2"/>
  <c r="BA20" i="3" s="1"/>
  <c r="G288" i="2"/>
  <c r="BB20" i="3"/>
  <c r="L290" i="2"/>
  <c r="M290" i="2"/>
  <c r="N290" i="2"/>
  <c r="B306" i="2"/>
  <c r="AE21" i="3" s="1"/>
  <c r="C306" i="2"/>
  <c r="AF21" i="3"/>
  <c r="D306" i="2"/>
  <c r="AG21" i="3" s="1"/>
  <c r="E306" i="2"/>
  <c r="AH21" i="3"/>
  <c r="F306" i="2"/>
  <c r="AI21" i="3" s="1"/>
  <c r="G306" i="2"/>
  <c r="AJ21" i="3"/>
  <c r="L306" i="2"/>
  <c r="AO21" i="3" s="1"/>
  <c r="D21" i="3" s="1"/>
  <c r="M306" i="2"/>
  <c r="AP21" i="3"/>
  <c r="E21" i="3" s="1"/>
  <c r="N306" i="2"/>
  <c r="AQ21" i="3"/>
  <c r="F21" i="3"/>
  <c r="B307" i="2"/>
  <c r="AW21" i="3" s="1"/>
  <c r="C307" i="2"/>
  <c r="AX21" i="3"/>
  <c r="D307" i="2"/>
  <c r="AY21" i="3" s="1"/>
  <c r="E307" i="2"/>
  <c r="AZ21" i="3"/>
  <c r="F307" i="2"/>
  <c r="BA21" i="3" s="1"/>
  <c r="G307" i="2"/>
  <c r="BB21" i="3"/>
  <c r="L309" i="2"/>
  <c r="M309" i="2"/>
  <c r="N309" i="2"/>
  <c r="C325" i="2"/>
  <c r="AF22" i="3" s="1"/>
  <c r="D325" i="2"/>
  <c r="AG22" i="3"/>
  <c r="E325" i="2"/>
  <c r="AH22" i="3" s="1"/>
  <c r="F325" i="2"/>
  <c r="AI22" i="3"/>
  <c r="G325" i="2"/>
  <c r="AJ22" i="3" s="1"/>
  <c r="AM22" i="3"/>
  <c r="L325" i="2"/>
  <c r="AO22" i="3"/>
  <c r="D22" i="3" s="1"/>
  <c r="M325" i="2"/>
  <c r="AP22" i="3"/>
  <c r="E22" i="3"/>
  <c r="N325" i="2"/>
  <c r="AQ22" i="3"/>
  <c r="F22" i="3"/>
  <c r="B326" i="2"/>
  <c r="C326" i="2"/>
  <c r="AX22" i="3"/>
  <c r="D326" i="2"/>
  <c r="AY22" i="3"/>
  <c r="E326" i="2"/>
  <c r="AZ22" i="3" s="1"/>
  <c r="F326" i="2"/>
  <c r="BA22" i="3"/>
  <c r="G326" i="2"/>
  <c r="BB22" i="3" s="1"/>
  <c r="L328" i="2"/>
  <c r="M328" i="2"/>
  <c r="N328" i="2"/>
  <c r="B344" i="2"/>
  <c r="AE23" i="3"/>
  <c r="C344" i="2"/>
  <c r="AF23" i="3" s="1"/>
  <c r="D344" i="2"/>
  <c r="AG23" i="3"/>
  <c r="E344" i="2"/>
  <c r="AH23" i="3" s="1"/>
  <c r="F344" i="2"/>
  <c r="AI23" i="3"/>
  <c r="G344" i="2"/>
  <c r="AJ23" i="3" s="1"/>
  <c r="AM23" i="3"/>
  <c r="L344" i="2"/>
  <c r="AO23" i="3"/>
  <c r="D23" i="3" s="1"/>
  <c r="M344" i="2"/>
  <c r="AP23" i="3"/>
  <c r="E23" i="3" s="1"/>
  <c r="N344" i="2"/>
  <c r="AQ23" i="3"/>
  <c r="F23" i="3"/>
  <c r="B345" i="2"/>
  <c r="AW23" i="3"/>
  <c r="C345" i="2"/>
  <c r="AX23" i="3"/>
  <c r="D345" i="2"/>
  <c r="AY23" i="3"/>
  <c r="E345" i="2"/>
  <c r="AZ23" i="3"/>
  <c r="F345" i="2"/>
  <c r="BA23" i="3" s="1"/>
  <c r="G345" i="2"/>
  <c r="BB23" i="3"/>
  <c r="L347" i="2"/>
  <c r="M347" i="2"/>
  <c r="N347" i="2"/>
  <c r="C363" i="2"/>
  <c r="AF24" i="3" s="1"/>
  <c r="D363" i="2"/>
  <c r="AG24" i="3"/>
  <c r="E363" i="2"/>
  <c r="AH24" i="3" s="1"/>
  <c r="F363" i="2"/>
  <c r="AI24" i="3"/>
  <c r="G363" i="2"/>
  <c r="AJ24" i="3" s="1"/>
  <c r="AM24" i="3"/>
  <c r="L363" i="2"/>
  <c r="AO24" i="3"/>
  <c r="D24" i="3" s="1"/>
  <c r="N363" i="2"/>
  <c r="AQ24" i="3"/>
  <c r="F24" i="3"/>
  <c r="C364" i="2"/>
  <c r="AX24" i="3"/>
  <c r="D364" i="2"/>
  <c r="AY24" i="3"/>
  <c r="E364" i="2"/>
  <c r="AZ24" i="3"/>
  <c r="F364" i="2"/>
  <c r="BA24" i="3" s="1"/>
  <c r="G364" i="2"/>
  <c r="BB24" i="3"/>
  <c r="L366" i="2"/>
  <c r="M366" i="2"/>
  <c r="N366" i="2"/>
  <c r="B382" i="2"/>
  <c r="AE25" i="3"/>
  <c r="C382" i="2"/>
  <c r="AF25" i="3" s="1"/>
  <c r="D382" i="2"/>
  <c r="AG25" i="3"/>
  <c r="E382" i="2"/>
  <c r="AH25" i="3" s="1"/>
  <c r="F382" i="2"/>
  <c r="AI25" i="3"/>
  <c r="G382" i="2"/>
  <c r="AJ25" i="3" s="1"/>
  <c r="L382" i="2"/>
  <c r="AO25" i="3"/>
  <c r="D25" i="3"/>
  <c r="M382" i="2"/>
  <c r="AP25" i="3"/>
  <c r="E25" i="3"/>
  <c r="N382" i="2"/>
  <c r="AQ25" i="3" s="1"/>
  <c r="F25" i="3" s="1"/>
  <c r="B383" i="2"/>
  <c r="AW25" i="3"/>
  <c r="C383" i="2"/>
  <c r="D383" i="2"/>
  <c r="AY25" i="3"/>
  <c r="E383" i="2"/>
  <c r="AZ25" i="3" s="1"/>
  <c r="F383" i="2"/>
  <c r="BA25" i="3"/>
  <c r="G383" i="2"/>
  <c r="BB25" i="3" s="1"/>
  <c r="L385" i="2"/>
  <c r="M385" i="2"/>
  <c r="N385" i="2"/>
  <c r="B401" i="2"/>
  <c r="AE26" i="3"/>
  <c r="C401" i="2"/>
  <c r="AF26" i="3"/>
  <c r="D401" i="2"/>
  <c r="AG26" i="3"/>
  <c r="E401" i="2"/>
  <c r="AH26" i="3"/>
  <c r="F401" i="2"/>
  <c r="AI26" i="3"/>
  <c r="G401" i="2"/>
  <c r="AJ26" i="3"/>
  <c r="AN26" i="3"/>
  <c r="L401" i="2"/>
  <c r="AO26" i="3"/>
  <c r="D26" i="3"/>
  <c r="M401" i="2"/>
  <c r="AP26" i="3" s="1"/>
  <c r="E26" i="3" s="1"/>
  <c r="N401" i="2"/>
  <c r="AQ26" i="3" s="1"/>
  <c r="F26" i="3" s="1"/>
  <c r="B402" i="2"/>
  <c r="C402" i="2"/>
  <c r="AX26" i="3" s="1"/>
  <c r="D402" i="2"/>
  <c r="AY26" i="3"/>
  <c r="E402" i="2"/>
  <c r="AZ26" i="3" s="1"/>
  <c r="F402" i="2"/>
  <c r="BA26" i="3"/>
  <c r="G402" i="2"/>
  <c r="BB26" i="3" s="1"/>
  <c r="L404" i="2"/>
  <c r="M404" i="2"/>
  <c r="N404" i="2"/>
  <c r="B420" i="2"/>
  <c r="AE27" i="3"/>
  <c r="C420" i="2"/>
  <c r="AF27" i="3"/>
  <c r="D420" i="2"/>
  <c r="AG27" i="3"/>
  <c r="E420" i="2"/>
  <c r="AH27" i="3"/>
  <c r="F420" i="2"/>
  <c r="AI27" i="3"/>
  <c r="G420" i="2"/>
  <c r="AJ27" i="3"/>
  <c r="L420" i="2"/>
  <c r="AO27" i="3"/>
  <c r="D27" i="3"/>
  <c r="M420" i="2"/>
  <c r="AP27" i="3" s="1"/>
  <c r="E27" i="3" s="1"/>
  <c r="N420" i="2"/>
  <c r="AQ27" i="3"/>
  <c r="F27" i="3" s="1"/>
  <c r="B421" i="2"/>
  <c r="C421" i="2"/>
  <c r="AX27" i="3" s="1"/>
  <c r="E421" i="2"/>
  <c r="AZ27" i="3" s="1"/>
  <c r="F421" i="2"/>
  <c r="BA27" i="3" s="1"/>
  <c r="G421" i="2"/>
  <c r="BB27" i="3" s="1"/>
  <c r="L423" i="2"/>
  <c r="M423" i="2"/>
  <c r="N423" i="2"/>
  <c r="C439" i="2"/>
  <c r="AF28" i="3"/>
  <c r="D439" i="2"/>
  <c r="AG28" i="3" s="1"/>
  <c r="E439" i="2"/>
  <c r="AH28" i="3"/>
  <c r="F439" i="2"/>
  <c r="AI28" i="3" s="1"/>
  <c r="G439" i="2"/>
  <c r="AJ28" i="3"/>
  <c r="AM28" i="3"/>
  <c r="M439" i="2"/>
  <c r="AP28" i="3" s="1"/>
  <c r="E28" i="3" s="1"/>
  <c r="N439" i="2"/>
  <c r="AQ28" i="3" s="1"/>
  <c r="F28" i="3" s="1"/>
  <c r="D440" i="2"/>
  <c r="AY28" i="3"/>
  <c r="E440" i="2"/>
  <c r="AZ28" i="3" s="1"/>
  <c r="F440" i="2"/>
  <c r="BA28" i="3"/>
  <c r="G440" i="2"/>
  <c r="BB28" i="3" s="1"/>
  <c r="L442" i="2"/>
  <c r="M442" i="2"/>
  <c r="N442" i="2"/>
  <c r="B458" i="2"/>
  <c r="AE29" i="3"/>
  <c r="C458" i="2"/>
  <c r="AF29" i="3" s="1"/>
  <c r="D458" i="2"/>
  <c r="AG29" i="3"/>
  <c r="E458" i="2"/>
  <c r="AH29" i="3" s="1"/>
  <c r="F458" i="2"/>
  <c r="AI29" i="3"/>
  <c r="G458" i="2"/>
  <c r="AJ29" i="3" s="1"/>
  <c r="AM29" i="3"/>
  <c r="L458" i="2"/>
  <c r="AO29" i="3"/>
  <c r="D29" i="3" s="1"/>
  <c r="M458" i="2"/>
  <c r="AP29" i="3"/>
  <c r="E29" i="3"/>
  <c r="N458" i="2"/>
  <c r="AQ29" i="3" s="1"/>
  <c r="F29" i="3" s="1"/>
  <c r="B459" i="2"/>
  <c r="AW29" i="3" s="1"/>
  <c r="C459" i="2"/>
  <c r="AX29" i="3"/>
  <c r="D459" i="2"/>
  <c r="AY29" i="3" s="1"/>
  <c r="E459" i="2"/>
  <c r="F459" i="2"/>
  <c r="G459" i="2"/>
  <c r="BB29" i="3" s="1"/>
  <c r="L461" i="2"/>
  <c r="M461" i="2"/>
  <c r="N461" i="2"/>
  <c r="C477" i="2"/>
  <c r="AF30" i="3"/>
  <c r="D477" i="2"/>
  <c r="AG30" i="3"/>
  <c r="E477" i="2"/>
  <c r="AH30" i="3"/>
  <c r="F477" i="2"/>
  <c r="AI30" i="3"/>
  <c r="G477" i="2"/>
  <c r="AJ30" i="3"/>
  <c r="L477" i="2"/>
  <c r="AO30" i="3"/>
  <c r="D30" i="3" s="1"/>
  <c r="M477" i="2"/>
  <c r="AP30" i="3"/>
  <c r="E30" i="3"/>
  <c r="N477" i="2"/>
  <c r="AQ30" i="3"/>
  <c r="F30" i="3"/>
  <c r="C478" i="2"/>
  <c r="AX30" i="3" s="1"/>
  <c r="D478" i="2"/>
  <c r="AY30" i="3"/>
  <c r="E478" i="2"/>
  <c r="AZ30" i="3" s="1"/>
  <c r="F478" i="2"/>
  <c r="BA30" i="3"/>
  <c r="G478" i="2"/>
  <c r="BB30" i="3" s="1"/>
  <c r="L480" i="2"/>
  <c r="M480" i="2"/>
  <c r="N480" i="2"/>
  <c r="B496" i="2"/>
  <c r="AE31" i="3"/>
  <c r="C496" i="2"/>
  <c r="AF31" i="3"/>
  <c r="D496" i="2"/>
  <c r="AG31" i="3"/>
  <c r="E496" i="2"/>
  <c r="AH31" i="3"/>
  <c r="F496" i="2"/>
  <c r="AI31" i="3"/>
  <c r="G496" i="2"/>
  <c r="AJ31" i="3"/>
  <c r="L496" i="2"/>
  <c r="AO31" i="3"/>
  <c r="D31" i="3"/>
  <c r="M496" i="2"/>
  <c r="AP31" i="3" s="1"/>
  <c r="E31" i="3" s="1"/>
  <c r="N496" i="2"/>
  <c r="AQ31" i="3"/>
  <c r="F31" i="3" s="1"/>
  <c r="B497" i="2"/>
  <c r="AW31" i="3"/>
  <c r="C497" i="2"/>
  <c r="AX31" i="3" s="1"/>
  <c r="D497" i="2"/>
  <c r="AY31" i="3"/>
  <c r="E497" i="2"/>
  <c r="AZ31" i="3" s="1"/>
  <c r="F497" i="2"/>
  <c r="BA31" i="3"/>
  <c r="G497" i="2"/>
  <c r="BB31" i="3" s="1"/>
  <c r="L499" i="2"/>
  <c r="M499" i="2"/>
  <c r="N499" i="2"/>
  <c r="B515" i="2"/>
  <c r="AE32" i="3"/>
  <c r="C515" i="2"/>
  <c r="AF32" i="3"/>
  <c r="D515" i="2"/>
  <c r="AG32" i="3"/>
  <c r="E515" i="2"/>
  <c r="AH32" i="3"/>
  <c r="F515" i="2"/>
  <c r="AI32" i="3"/>
  <c r="G515" i="2"/>
  <c r="AJ32" i="3" s="1"/>
  <c r="L515" i="2"/>
  <c r="AO32" i="3"/>
  <c r="D32" i="3"/>
  <c r="M515" i="2"/>
  <c r="AP32" i="3" s="1"/>
  <c r="E32" i="3" s="1"/>
  <c r="N515" i="2"/>
  <c r="AQ32" i="3" s="1"/>
  <c r="F32" i="3" s="1"/>
  <c r="B516" i="2"/>
  <c r="AW32" i="3"/>
  <c r="C516" i="2"/>
  <c r="D516" i="2"/>
  <c r="AY32" i="3"/>
  <c r="E516" i="2"/>
  <c r="AZ32" i="3" s="1"/>
  <c r="F516" i="2"/>
  <c r="BA32" i="3"/>
  <c r="G516" i="2"/>
  <c r="BB32" i="3" s="1"/>
  <c r="L518" i="2"/>
  <c r="M518" i="2"/>
  <c r="N518" i="2"/>
  <c r="B534" i="2"/>
  <c r="AE33" i="3" s="1"/>
  <c r="D534" i="2"/>
  <c r="AG33" i="3"/>
  <c r="E534" i="2"/>
  <c r="AH33" i="3" s="1"/>
  <c r="F534" i="2"/>
  <c r="AI33" i="3"/>
  <c r="G534" i="2"/>
  <c r="AJ33" i="3" s="1"/>
  <c r="L534" i="2"/>
  <c r="AO33" i="3"/>
  <c r="D33" i="3" s="1"/>
  <c r="M534" i="2"/>
  <c r="AP33" i="3"/>
  <c r="E33" i="3"/>
  <c r="N534" i="2"/>
  <c r="AQ33" i="3" s="1"/>
  <c r="F33" i="3" s="1"/>
  <c r="B535" i="2"/>
  <c r="D535" i="2"/>
  <c r="AY33" i="3" s="1"/>
  <c r="E535" i="2"/>
  <c r="AZ33" i="3"/>
  <c r="F535" i="2"/>
  <c r="BA33" i="3" s="1"/>
  <c r="G535" i="2"/>
  <c r="BB33" i="3"/>
  <c r="L537" i="2"/>
  <c r="M537" i="2"/>
  <c r="N537" i="2"/>
  <c r="C553" i="2"/>
  <c r="AF34" i="3" s="1"/>
  <c r="D553" i="2"/>
  <c r="AG34" i="3"/>
  <c r="E553" i="2"/>
  <c r="AH34" i="3" s="1"/>
  <c r="F553" i="2"/>
  <c r="AI34" i="3"/>
  <c r="G553" i="2"/>
  <c r="AJ34" i="3" s="1"/>
  <c r="AM34" i="3"/>
  <c r="M553" i="2"/>
  <c r="AP34" i="3"/>
  <c r="E34" i="3" s="1"/>
  <c r="N553" i="2"/>
  <c r="AQ34" i="3"/>
  <c r="F34" i="3"/>
  <c r="D554" i="2"/>
  <c r="AY34" i="3" s="1"/>
  <c r="E554" i="2"/>
  <c r="AZ34" i="3"/>
  <c r="F554" i="2"/>
  <c r="BA34" i="3" s="1"/>
  <c r="G554" i="2"/>
  <c r="BB34" i="3"/>
  <c r="L556" i="2"/>
  <c r="M556" i="2"/>
  <c r="N556" i="2"/>
  <c r="B572" i="2"/>
  <c r="AE35" i="3"/>
  <c r="C572" i="2"/>
  <c r="AF35" i="3"/>
  <c r="D572" i="2"/>
  <c r="AG35" i="3"/>
  <c r="E572" i="2"/>
  <c r="AH35" i="3"/>
  <c r="F572" i="2"/>
  <c r="AI35" i="3" s="1"/>
  <c r="G572" i="2"/>
  <c r="AJ35" i="3"/>
  <c r="AM35" i="3"/>
  <c r="L572" i="2"/>
  <c r="AO35" i="3" s="1"/>
  <c r="D35" i="3" s="1"/>
  <c r="M572" i="2"/>
  <c r="AP35" i="3" s="1"/>
  <c r="E35" i="3" s="1"/>
  <c r="N572" i="2"/>
  <c r="AQ35" i="3"/>
  <c r="F35" i="3" s="1"/>
  <c r="B573" i="2"/>
  <c r="AW35" i="3"/>
  <c r="C573" i="2"/>
  <c r="AX35" i="3" s="1"/>
  <c r="D573" i="2"/>
  <c r="E573" i="2"/>
  <c r="AZ35" i="3"/>
  <c r="F573" i="2"/>
  <c r="BA35" i="3" s="1"/>
  <c r="G573" i="2"/>
  <c r="BB35" i="3"/>
  <c r="L575" i="2"/>
  <c r="M575" i="2"/>
  <c r="N575" i="2"/>
  <c r="B591" i="2"/>
  <c r="AE36" i="3" s="1"/>
  <c r="C591" i="2"/>
  <c r="AF36" i="3" s="1"/>
  <c r="D591" i="2"/>
  <c r="AG36" i="3" s="1"/>
  <c r="E591" i="2"/>
  <c r="AH36" i="3" s="1"/>
  <c r="F591" i="2"/>
  <c r="AI36" i="3" s="1"/>
  <c r="G591" i="2"/>
  <c r="AJ36" i="3" s="1"/>
  <c r="L591" i="2"/>
  <c r="AO36" i="3" s="1"/>
  <c r="D36" i="3" s="1"/>
  <c r="M591" i="2"/>
  <c r="AP36" i="3"/>
  <c r="E36" i="3" s="1"/>
  <c r="N591" i="2"/>
  <c r="AQ36" i="3" s="1"/>
  <c r="F36" i="3" s="1"/>
  <c r="B592" i="2"/>
  <c r="C592" i="2"/>
  <c r="AX36" i="3" s="1"/>
  <c r="D592" i="2"/>
  <c r="AY36" i="3" s="1"/>
  <c r="E592" i="2"/>
  <c r="AZ36" i="3" s="1"/>
  <c r="F592" i="2"/>
  <c r="BA36" i="3" s="1"/>
  <c r="G592" i="2"/>
  <c r="BB36" i="3" s="1"/>
  <c r="L594" i="2"/>
  <c r="M594" i="2"/>
  <c r="N594" i="2"/>
  <c r="B610" i="2"/>
  <c r="AE37" i="3"/>
  <c r="C610" i="2"/>
  <c r="AF37" i="3" s="1"/>
  <c r="D610" i="2"/>
  <c r="AG37" i="3"/>
  <c r="E610" i="2"/>
  <c r="AH37" i="3" s="1"/>
  <c r="F610" i="2"/>
  <c r="AI37" i="3"/>
  <c r="G610" i="2"/>
  <c r="AJ37" i="3" s="1"/>
  <c r="AM37" i="3"/>
  <c r="L610" i="2"/>
  <c r="AO37" i="3" s="1"/>
  <c r="D37" i="3" s="1"/>
  <c r="M610" i="2"/>
  <c r="AP37" i="3"/>
  <c r="E37" i="3" s="1"/>
  <c r="N610" i="2"/>
  <c r="AQ37" i="3"/>
  <c r="F37" i="3"/>
  <c r="C611" i="2"/>
  <c r="AX37" i="3" s="1"/>
  <c r="D611" i="2"/>
  <c r="AY37" i="3"/>
  <c r="E611" i="2"/>
  <c r="AZ37" i="3" s="1"/>
  <c r="F611" i="2"/>
  <c r="BA37" i="3"/>
  <c r="G611" i="2"/>
  <c r="BB37" i="3" s="1"/>
  <c r="L613" i="2"/>
  <c r="M613" i="2"/>
  <c r="N613" i="2"/>
  <c r="B629" i="2"/>
  <c r="AE38" i="3"/>
  <c r="C629" i="2"/>
  <c r="AF38" i="3" s="1"/>
  <c r="D629" i="2"/>
  <c r="AG38" i="3"/>
  <c r="E629" i="2"/>
  <c r="AH38" i="3" s="1"/>
  <c r="F629" i="2"/>
  <c r="AI38" i="3"/>
  <c r="G629" i="2"/>
  <c r="AJ38" i="3" s="1"/>
  <c r="AM38" i="3"/>
  <c r="L629" i="2"/>
  <c r="AO38" i="3"/>
  <c r="D38" i="3" s="1"/>
  <c r="M629" i="2"/>
  <c r="AP38" i="3"/>
  <c r="E38" i="3"/>
  <c r="N629" i="2"/>
  <c r="AQ38" i="3" s="1"/>
  <c r="F38" i="3" s="1"/>
  <c r="B630" i="2"/>
  <c r="C630" i="2"/>
  <c r="D630" i="2"/>
  <c r="AY38" i="3" s="1"/>
  <c r="E630" i="2"/>
  <c r="AZ38" i="3" s="1"/>
  <c r="F630" i="2"/>
  <c r="BA38" i="3" s="1"/>
  <c r="G630" i="2"/>
  <c r="BB38" i="3" s="1"/>
  <c r="L632" i="2"/>
  <c r="M632" i="2"/>
  <c r="N632" i="2"/>
  <c r="B648" i="2"/>
  <c r="AE39" i="3" s="1"/>
  <c r="D648" i="2"/>
  <c r="AG39" i="3"/>
  <c r="E648" i="2"/>
  <c r="AH39" i="3" s="1"/>
  <c r="F648" i="2"/>
  <c r="AI39" i="3"/>
  <c r="G648" i="2"/>
  <c r="AJ39" i="3" s="1"/>
  <c r="L648" i="2"/>
  <c r="AO39" i="3"/>
  <c r="D39" i="3" s="1"/>
  <c r="M648" i="2"/>
  <c r="AP39" i="3"/>
  <c r="E39" i="3"/>
  <c r="N648" i="2"/>
  <c r="AQ39" i="3" s="1"/>
  <c r="F39" i="3" s="1"/>
  <c r="B649" i="2"/>
  <c r="AW39" i="3" s="1"/>
  <c r="C649" i="2"/>
  <c r="AX39" i="3" s="1"/>
  <c r="D649" i="2"/>
  <c r="AY39" i="3" s="1"/>
  <c r="E649" i="2"/>
  <c r="AZ39" i="3" s="1"/>
  <c r="F649" i="2"/>
  <c r="BA39" i="3" s="1"/>
  <c r="G649" i="2"/>
  <c r="BB39" i="3" s="1"/>
  <c r="L651" i="2"/>
  <c r="M651" i="2"/>
  <c r="N651" i="2"/>
  <c r="B667" i="2"/>
  <c r="AE40" i="3"/>
  <c r="C667" i="2"/>
  <c r="AF40" i="3" s="1"/>
  <c r="D667" i="2"/>
  <c r="AG40" i="3"/>
  <c r="E667" i="2"/>
  <c r="AH40" i="3" s="1"/>
  <c r="F667" i="2"/>
  <c r="AI40" i="3"/>
  <c r="G667" i="2"/>
  <c r="AJ40" i="3" s="1"/>
  <c r="AM40" i="3"/>
  <c r="M667" i="2"/>
  <c r="AP40" i="3" s="1"/>
  <c r="E40" i="3" s="1"/>
  <c r="N667" i="2"/>
  <c r="AQ40" i="3"/>
  <c r="F40" i="3" s="1"/>
  <c r="B668" i="2"/>
  <c r="AW40" i="3"/>
  <c r="D668" i="2"/>
  <c r="E668" i="2"/>
  <c r="AZ40" i="3"/>
  <c r="F668" i="2"/>
  <c r="BA40" i="3" s="1"/>
  <c r="G668" i="2"/>
  <c r="BB40" i="3"/>
  <c r="L670" i="2"/>
  <c r="M670" i="2"/>
  <c r="N670" i="2"/>
  <c r="B686" i="2"/>
  <c r="AE41" i="3"/>
  <c r="D686" i="2"/>
  <c r="AG41" i="3" s="1"/>
  <c r="E686" i="2"/>
  <c r="AH41" i="3"/>
  <c r="F686" i="2"/>
  <c r="AI41" i="3" s="1"/>
  <c r="G686" i="2"/>
  <c r="AJ41" i="3"/>
  <c r="AM41" i="3"/>
  <c r="L686" i="2"/>
  <c r="AO41" i="3"/>
  <c r="D41" i="3"/>
  <c r="M686" i="2"/>
  <c r="AP41" i="3" s="1"/>
  <c r="E41" i="3" s="1"/>
  <c r="N686" i="2"/>
  <c r="AQ41" i="3" s="1"/>
  <c r="F41" i="3" s="1"/>
  <c r="D687" i="2"/>
  <c r="AY41" i="3"/>
  <c r="E687" i="2"/>
  <c r="AZ41" i="3" s="1"/>
  <c r="F687" i="2"/>
  <c r="BA41" i="3"/>
  <c r="G687" i="2"/>
  <c r="BB41" i="3" s="1"/>
  <c r="L689" i="2"/>
  <c r="M689" i="2"/>
  <c r="N689" i="2"/>
  <c r="B705" i="2"/>
  <c r="AE42" i="3"/>
  <c r="C705" i="2"/>
  <c r="AF42" i="3" s="1"/>
  <c r="D705" i="2"/>
  <c r="AG42" i="3"/>
  <c r="E705" i="2"/>
  <c r="AH42" i="3" s="1"/>
  <c r="F705" i="2"/>
  <c r="AI42" i="3"/>
  <c r="G705" i="2"/>
  <c r="AJ42" i="3" s="1"/>
  <c r="AM42" i="3"/>
  <c r="L705" i="2"/>
  <c r="AO42" i="3"/>
  <c r="D42" i="3" s="1"/>
  <c r="M705" i="2"/>
  <c r="AP42" i="3"/>
  <c r="E42" i="3"/>
  <c r="N705" i="2"/>
  <c r="AQ42" i="3" s="1"/>
  <c r="F42" i="3" s="1"/>
  <c r="B706" i="2"/>
  <c r="C706" i="2"/>
  <c r="AX42" i="3" s="1"/>
  <c r="D706" i="2"/>
  <c r="AY42" i="3"/>
  <c r="E706" i="2"/>
  <c r="AZ42" i="3" s="1"/>
  <c r="F706" i="2"/>
  <c r="BA42" i="3"/>
  <c r="G706" i="2"/>
  <c r="BB42" i="3" s="1"/>
  <c r="L708" i="2"/>
  <c r="M708" i="2"/>
  <c r="N708" i="2"/>
  <c r="B724" i="2"/>
  <c r="AE43" i="3"/>
  <c r="C724" i="2"/>
  <c r="AF43" i="3" s="1"/>
  <c r="D724" i="2"/>
  <c r="AG43" i="3"/>
  <c r="E724" i="2"/>
  <c r="AH43" i="3" s="1"/>
  <c r="F724" i="2"/>
  <c r="AI43" i="3"/>
  <c r="G724" i="2"/>
  <c r="AJ43" i="3" s="1"/>
  <c r="AM43" i="3"/>
  <c r="AN43" i="3"/>
  <c r="L724" i="2"/>
  <c r="AO43" i="3" s="1"/>
  <c r="D43" i="3" s="1"/>
  <c r="M724" i="2"/>
  <c r="AP43" i="3"/>
  <c r="E43" i="3" s="1"/>
  <c r="N724" i="2"/>
  <c r="AQ43" i="3"/>
  <c r="F43" i="3"/>
  <c r="B725" i="2"/>
  <c r="C725" i="2"/>
  <c r="AX43" i="3"/>
  <c r="D725" i="2"/>
  <c r="AY43" i="3" s="1"/>
  <c r="E725" i="2"/>
  <c r="AZ43" i="3"/>
  <c r="F725" i="2"/>
  <c r="BA43" i="3" s="1"/>
  <c r="G725" i="2"/>
  <c r="BB43" i="3"/>
  <c r="L727" i="2"/>
  <c r="M727" i="2"/>
  <c r="N727" i="2"/>
  <c r="B743" i="2"/>
  <c r="AE44" i="3"/>
  <c r="C743" i="2"/>
  <c r="AF44" i="3" s="1"/>
  <c r="D743" i="2"/>
  <c r="AG44" i="3"/>
  <c r="E743" i="2"/>
  <c r="AH44" i="3" s="1"/>
  <c r="F743" i="2"/>
  <c r="AI44" i="3"/>
  <c r="G743" i="2"/>
  <c r="AJ44" i="3" s="1"/>
  <c r="AM44" i="3"/>
  <c r="L743" i="2"/>
  <c r="AO44" i="3" s="1"/>
  <c r="D44" i="3" s="1"/>
  <c r="M743" i="2"/>
  <c r="AP44" i="3"/>
  <c r="E44" i="3" s="1"/>
  <c r="N743" i="2"/>
  <c r="AQ44" i="3"/>
  <c r="F44" i="3"/>
  <c r="B744" i="2"/>
  <c r="C744" i="2"/>
  <c r="AX44" i="3"/>
  <c r="D744" i="2"/>
  <c r="AY44" i="3" s="1"/>
  <c r="E744" i="2"/>
  <c r="AZ44" i="3"/>
  <c r="F744" i="2"/>
  <c r="BA44" i="3" s="1"/>
  <c r="G744" i="2"/>
  <c r="BB44" i="3"/>
  <c r="L746" i="2"/>
  <c r="M746" i="2"/>
  <c r="N746" i="2"/>
  <c r="B762" i="2"/>
  <c r="AE45" i="3"/>
  <c r="C762" i="2"/>
  <c r="AF45" i="3" s="1"/>
  <c r="D762" i="2"/>
  <c r="AG45" i="3"/>
  <c r="E762" i="2"/>
  <c r="AH45" i="3" s="1"/>
  <c r="F762" i="2"/>
  <c r="AI45" i="3"/>
  <c r="G762" i="2"/>
  <c r="AJ45" i="3" s="1"/>
  <c r="L762" i="2"/>
  <c r="AO45" i="3"/>
  <c r="D45" i="3" s="1"/>
  <c r="M762" i="2"/>
  <c r="AP45" i="3"/>
  <c r="E45" i="3"/>
  <c r="N762" i="2"/>
  <c r="AQ45" i="3" s="1"/>
  <c r="F45" i="3" s="1"/>
  <c r="B763" i="2"/>
  <c r="C763" i="2"/>
  <c r="AX45" i="3" s="1"/>
  <c r="D763" i="2"/>
  <c r="AY45" i="3"/>
  <c r="E763" i="2"/>
  <c r="AZ45" i="3" s="1"/>
  <c r="F763" i="2"/>
  <c r="BA45" i="3"/>
  <c r="G763" i="2"/>
  <c r="BB45" i="3" s="1"/>
  <c r="L765" i="2"/>
  <c r="M765" i="2"/>
  <c r="N765" i="2"/>
  <c r="D781" i="2"/>
  <c r="AG46" i="3"/>
  <c r="E781" i="2"/>
  <c r="AH46" i="3" s="1"/>
  <c r="F781" i="2"/>
  <c r="AI46" i="3"/>
  <c r="G781" i="2"/>
  <c r="AJ46" i="3" s="1"/>
  <c r="L781" i="2"/>
  <c r="AO46" i="3"/>
  <c r="D46" i="3"/>
  <c r="M781" i="2"/>
  <c r="AP46" i="3" s="1"/>
  <c r="E46" i="3" s="1"/>
  <c r="N781" i="2"/>
  <c r="AQ46" i="3" s="1"/>
  <c r="F46" i="3" s="1"/>
  <c r="C782" i="2"/>
  <c r="AX46" i="3"/>
  <c r="D782" i="2"/>
  <c r="AY46" i="3" s="1"/>
  <c r="E782" i="2"/>
  <c r="AZ46" i="3"/>
  <c r="F782" i="2"/>
  <c r="BA46" i="3" s="1"/>
  <c r="G782" i="2"/>
  <c r="BB46" i="3"/>
  <c r="L784" i="2"/>
  <c r="M784" i="2"/>
  <c r="N784" i="2"/>
  <c r="B800" i="2"/>
  <c r="AE47" i="3"/>
  <c r="C800" i="2"/>
  <c r="AF47" i="3"/>
  <c r="D800" i="2"/>
  <c r="AG47" i="3"/>
  <c r="E800" i="2"/>
  <c r="AH47" i="3"/>
  <c r="F800" i="2"/>
  <c r="AI47" i="3" s="1"/>
  <c r="G800" i="2"/>
  <c r="AJ47" i="3"/>
  <c r="AN47" i="3"/>
  <c r="L800" i="2"/>
  <c r="AO47" i="3" s="1"/>
  <c r="D47" i="3" s="1"/>
  <c r="M800" i="2"/>
  <c r="AP47" i="3" s="1"/>
  <c r="E47" i="3" s="1"/>
  <c r="N800" i="2"/>
  <c r="AQ47" i="3"/>
  <c r="F47" i="3" s="1"/>
  <c r="B801" i="2"/>
  <c r="C801" i="2"/>
  <c r="AX47" i="3"/>
  <c r="D801" i="2"/>
  <c r="AY47" i="3" s="1"/>
  <c r="E801" i="2"/>
  <c r="AZ47" i="3"/>
  <c r="F801" i="2"/>
  <c r="BA47" i="3" s="1"/>
  <c r="G801" i="2"/>
  <c r="BB47" i="3"/>
  <c r="L803" i="2"/>
  <c r="M803" i="2"/>
  <c r="N803" i="2"/>
  <c r="B819" i="2"/>
  <c r="AE48" i="3" s="1"/>
  <c r="C819" i="2"/>
  <c r="AF48" i="3"/>
  <c r="D819" i="2"/>
  <c r="AG48" i="3" s="1"/>
  <c r="E819" i="2"/>
  <c r="AH48" i="3"/>
  <c r="F819" i="2"/>
  <c r="AI48" i="3" s="1"/>
  <c r="G819" i="2"/>
  <c r="AJ48" i="3"/>
  <c r="L819" i="2"/>
  <c r="AO48" i="3" s="1"/>
  <c r="D48" i="3" s="1"/>
  <c r="M819" i="2"/>
  <c r="AP48" i="3"/>
  <c r="E48" i="3" s="1"/>
  <c r="N819" i="2"/>
  <c r="AQ48" i="3"/>
  <c r="F48" i="3"/>
  <c r="B820" i="2"/>
  <c r="C820" i="2"/>
  <c r="AX48" i="3"/>
  <c r="D820" i="2"/>
  <c r="AY48" i="3" s="1"/>
  <c r="E820" i="2"/>
  <c r="AZ48" i="3"/>
  <c r="F820" i="2"/>
  <c r="BA48" i="3" s="1"/>
  <c r="G820" i="2"/>
  <c r="BB48" i="3"/>
  <c r="L822" i="2"/>
  <c r="M822" i="2"/>
  <c r="N822" i="2"/>
  <c r="B838" i="2"/>
  <c r="AE49" i="3"/>
  <c r="C838" i="2"/>
  <c r="AF49" i="3" s="1"/>
  <c r="E838" i="2"/>
  <c r="AH49" i="3"/>
  <c r="F838" i="2"/>
  <c r="AI49" i="3" s="1"/>
  <c r="G838" i="2"/>
  <c r="AJ49" i="3"/>
  <c r="AM49" i="3"/>
  <c r="L838" i="2"/>
  <c r="AO49" i="3"/>
  <c r="D49" i="3"/>
  <c r="M838" i="2"/>
  <c r="AP49" i="3" s="1"/>
  <c r="E49" i="3" s="1"/>
  <c r="N838" i="2"/>
  <c r="AQ49" i="3"/>
  <c r="F49" i="3" s="1"/>
  <c r="B839" i="2"/>
  <c r="C839" i="2"/>
  <c r="AX49" i="3" s="1"/>
  <c r="E839" i="2"/>
  <c r="AZ49" i="3"/>
  <c r="F839" i="2"/>
  <c r="BA49" i="3" s="1"/>
  <c r="G839" i="2"/>
  <c r="BB49" i="3"/>
  <c r="L841" i="2"/>
  <c r="M841" i="2"/>
  <c r="N841" i="2"/>
  <c r="D857" i="2"/>
  <c r="AG50" i="3"/>
  <c r="E857" i="2"/>
  <c r="AH50" i="3" s="1"/>
  <c r="F857" i="2"/>
  <c r="AI50" i="3"/>
  <c r="G857" i="2"/>
  <c r="AJ50" i="3" s="1"/>
  <c r="AM50" i="3"/>
  <c r="L857" i="2"/>
  <c r="AO50" i="3" s="1"/>
  <c r="D50" i="3" s="1"/>
  <c r="M857" i="2"/>
  <c r="AP50" i="3"/>
  <c r="E50" i="3" s="1"/>
  <c r="N857" i="2"/>
  <c r="AQ50" i="3"/>
  <c r="F50" i="3"/>
  <c r="B858" i="2"/>
  <c r="AW50" i="3" s="1"/>
  <c r="D858" i="2"/>
  <c r="AY50" i="3"/>
  <c r="E858" i="2"/>
  <c r="F858" i="2"/>
  <c r="BA50" i="3"/>
  <c r="G858" i="2"/>
  <c r="BB50" i="3" s="1"/>
  <c r="L860" i="2"/>
  <c r="M860" i="2"/>
  <c r="N860" i="2"/>
  <c r="B876" i="2"/>
  <c r="AE51" i="3" s="1"/>
  <c r="C876" i="2"/>
  <c r="AF51" i="3"/>
  <c r="D876" i="2"/>
  <c r="AG51" i="3" s="1"/>
  <c r="E876" i="2"/>
  <c r="AH51" i="3"/>
  <c r="F876" i="2"/>
  <c r="AI51" i="3" s="1"/>
  <c r="G876" i="2"/>
  <c r="AJ51" i="3"/>
  <c r="AM51" i="3"/>
  <c r="AN51" i="3"/>
  <c r="L876" i="2"/>
  <c r="AO51" i="3"/>
  <c r="D51" i="3"/>
  <c r="M876" i="2"/>
  <c r="AP51" i="3"/>
  <c r="E51" i="3"/>
  <c r="N876" i="2"/>
  <c r="AQ51" i="3" s="1"/>
  <c r="F51" i="3" s="1"/>
  <c r="B877" i="2"/>
  <c r="C877" i="2"/>
  <c r="AX51" i="3" s="1"/>
  <c r="D877" i="2"/>
  <c r="AY51" i="3"/>
  <c r="E877" i="2"/>
  <c r="AZ51" i="3" s="1"/>
  <c r="F877" i="2"/>
  <c r="BA51" i="3"/>
  <c r="G877" i="2"/>
  <c r="BB51" i="3" s="1"/>
  <c r="L879" i="2"/>
  <c r="M879" i="2"/>
  <c r="N879" i="2"/>
  <c r="B895" i="2"/>
  <c r="AE52" i="3"/>
  <c r="C895" i="2"/>
  <c r="AF52" i="3"/>
  <c r="D895" i="2"/>
  <c r="AG52" i="3"/>
  <c r="E895" i="2"/>
  <c r="AH52" i="3"/>
  <c r="F895" i="2"/>
  <c r="AI52" i="3"/>
  <c r="G895" i="2"/>
  <c r="AJ52" i="3"/>
  <c r="AM52" i="3"/>
  <c r="L895" i="2"/>
  <c r="AO52" i="3"/>
  <c r="D52" i="3"/>
  <c r="M895" i="2"/>
  <c r="AP52" i="3"/>
  <c r="E52" i="3"/>
  <c r="N895" i="2"/>
  <c r="AQ52" i="3" s="1"/>
  <c r="F52" i="3" s="1"/>
  <c r="B896" i="2"/>
  <c r="AW52" i="3"/>
  <c r="C896" i="2"/>
  <c r="AX52" i="3"/>
  <c r="D896" i="2"/>
  <c r="AY52" i="3" s="1"/>
  <c r="E896" i="2"/>
  <c r="AZ52" i="3"/>
  <c r="F896" i="2"/>
  <c r="BA52" i="3" s="1"/>
  <c r="G896" i="2"/>
  <c r="BB52" i="3"/>
  <c r="L898" i="2"/>
  <c r="M898" i="2"/>
  <c r="N898" i="2"/>
  <c r="B914" i="2"/>
  <c r="AE53" i="3"/>
  <c r="C914" i="2"/>
  <c r="AF53" i="3" s="1"/>
  <c r="D914" i="2"/>
  <c r="AG53" i="3"/>
  <c r="E914" i="2"/>
  <c r="AH53" i="3" s="1"/>
  <c r="F914" i="2"/>
  <c r="AI53" i="3"/>
  <c r="G914" i="2"/>
  <c r="AJ53" i="3" s="1"/>
  <c r="AM53" i="3"/>
  <c r="L914" i="2"/>
  <c r="AO53" i="3" s="1"/>
  <c r="D53" i="3" s="1"/>
  <c r="M914" i="2"/>
  <c r="AP53" i="3"/>
  <c r="E53" i="3" s="1"/>
  <c r="N914" i="2"/>
  <c r="AQ53" i="3"/>
  <c r="F53" i="3"/>
  <c r="B915" i="2"/>
  <c r="C915" i="2"/>
  <c r="D915" i="2"/>
  <c r="AY53" i="3"/>
  <c r="E915" i="2"/>
  <c r="AZ53" i="3" s="1"/>
  <c r="F915" i="2"/>
  <c r="BA53" i="3"/>
  <c r="G915" i="2"/>
  <c r="BB53" i="3" s="1"/>
  <c r="L917" i="2"/>
  <c r="M917" i="2"/>
  <c r="N917" i="2"/>
  <c r="B933" i="2"/>
  <c r="AE54" i="3"/>
  <c r="C933" i="2"/>
  <c r="AF54" i="3"/>
  <c r="D933" i="2"/>
  <c r="AG54" i="3"/>
  <c r="E933" i="2"/>
  <c r="AH54" i="3"/>
  <c r="F933" i="2"/>
  <c r="AI54" i="3"/>
  <c r="G933" i="2"/>
  <c r="AJ54" i="3" s="1"/>
  <c r="AM54" i="3"/>
  <c r="L933" i="2"/>
  <c r="AO54" i="3"/>
  <c r="D54" i="3" s="1"/>
  <c r="M933" i="2"/>
  <c r="AP54" i="3"/>
  <c r="E54" i="3"/>
  <c r="N933" i="2"/>
  <c r="AQ54" i="3" s="1"/>
  <c r="F54" i="3" s="1"/>
  <c r="B934" i="2"/>
  <c r="AW54" i="3" s="1"/>
  <c r="C934" i="2"/>
  <c r="AX54" i="3"/>
  <c r="D934" i="2"/>
  <c r="AY54" i="3" s="1"/>
  <c r="E934" i="2"/>
  <c r="AZ54" i="3" s="1"/>
  <c r="F934" i="2"/>
  <c r="BA54" i="3" s="1"/>
  <c r="G934" i="2"/>
  <c r="BB54" i="3" s="1"/>
  <c r="L936" i="2"/>
  <c r="M936" i="2"/>
  <c r="N936" i="2"/>
  <c r="B952" i="2"/>
  <c r="AE55" i="3"/>
  <c r="C952" i="2"/>
  <c r="AF55" i="3" s="1"/>
  <c r="D952" i="2"/>
  <c r="AG55" i="3"/>
  <c r="E952" i="2"/>
  <c r="AH55" i="3" s="1"/>
  <c r="F952" i="2"/>
  <c r="AI55" i="3"/>
  <c r="G952" i="2"/>
  <c r="AJ55" i="3" s="1"/>
  <c r="AM55" i="3"/>
  <c r="L952" i="2"/>
  <c r="AO55" i="3" s="1"/>
  <c r="D55" i="3" s="1"/>
  <c r="M952" i="2"/>
  <c r="AP55" i="3"/>
  <c r="E55" i="3" s="1"/>
  <c r="N952" i="2"/>
  <c r="AQ55" i="3"/>
  <c r="F55" i="3"/>
  <c r="B953" i="2"/>
  <c r="C953" i="2"/>
  <c r="AX55" i="3"/>
  <c r="D953" i="2"/>
  <c r="AY55" i="3" s="1"/>
  <c r="E953" i="2"/>
  <c r="AZ55" i="3"/>
  <c r="F953" i="2"/>
  <c r="BA55" i="3"/>
  <c r="G953" i="2"/>
  <c r="BB55" i="3" s="1"/>
  <c r="L955" i="2"/>
  <c r="M955" i="2"/>
  <c r="N955" i="2"/>
  <c r="B971" i="2"/>
  <c r="AE56" i="3"/>
  <c r="C971" i="2"/>
  <c r="AF56" i="3" s="1"/>
  <c r="D971" i="2"/>
  <c r="AG56" i="3"/>
  <c r="E971" i="2"/>
  <c r="AH56" i="3" s="1"/>
  <c r="F971" i="2"/>
  <c r="AI56" i="3"/>
  <c r="G971" i="2"/>
  <c r="AJ56" i="3" s="1"/>
  <c r="AM56" i="3"/>
  <c r="L971" i="2"/>
  <c r="AO56" i="3" s="1"/>
  <c r="D56" i="3" s="1"/>
  <c r="M971" i="2"/>
  <c r="AP56" i="3"/>
  <c r="E56" i="3"/>
  <c r="N971" i="2"/>
  <c r="AQ56" i="3"/>
  <c r="F56" i="3"/>
  <c r="B972" i="2"/>
  <c r="AW56" i="3" s="1"/>
  <c r="C972" i="2"/>
  <c r="AX56" i="3"/>
  <c r="D972" i="2"/>
  <c r="E972" i="2"/>
  <c r="AZ56" i="3"/>
  <c r="F972" i="2"/>
  <c r="BA56" i="3"/>
  <c r="G972" i="2"/>
  <c r="BB56" i="3"/>
  <c r="L974" i="2"/>
  <c r="M974" i="2"/>
  <c r="N974" i="2"/>
  <c r="B990" i="2"/>
  <c r="AE57" i="3"/>
  <c r="C990" i="2"/>
  <c r="AF57" i="3" s="1"/>
  <c r="D990" i="2"/>
  <c r="AG57" i="3"/>
  <c r="E990" i="2"/>
  <c r="AH57" i="3" s="1"/>
  <c r="F990" i="2"/>
  <c r="AI57" i="3"/>
  <c r="G990" i="2"/>
  <c r="AJ57" i="3" s="1"/>
  <c r="AM57" i="3"/>
  <c r="L990" i="2"/>
  <c r="AO57" i="3" s="1"/>
  <c r="D57" i="3" s="1"/>
  <c r="M990" i="2"/>
  <c r="AP57" i="3"/>
  <c r="E57" i="3"/>
  <c r="N990" i="2"/>
  <c r="AQ57" i="3"/>
  <c r="F57" i="3"/>
  <c r="B991" i="2"/>
  <c r="AW57" i="3" s="1"/>
  <c r="C991" i="2"/>
  <c r="AX57" i="3"/>
  <c r="D991" i="2"/>
  <c r="AY57" i="3" s="1"/>
  <c r="E991" i="2"/>
  <c r="AZ57" i="3"/>
  <c r="F991" i="2"/>
  <c r="BA57" i="3" s="1"/>
  <c r="G991" i="2"/>
  <c r="BB57" i="3"/>
  <c r="AZ14" i="3"/>
  <c r="AX38" i="3"/>
  <c r="AX32" i="3"/>
  <c r="AX20" i="3"/>
  <c r="A12" i="2"/>
  <c r="A14" i="2" s="1"/>
  <c r="A16" i="2" s="1"/>
  <c r="A18" i="2" s="1"/>
  <c r="A20" i="2" s="1"/>
  <c r="A27" i="2" s="1"/>
  <c r="A29" i="2" s="1"/>
  <c r="A31" i="2" s="1"/>
  <c r="A33" i="2" s="1"/>
  <c r="A35" i="2" s="1"/>
  <c r="A37" i="2" s="1"/>
  <c r="A39" i="2" s="1"/>
  <c r="A46" i="2" s="1"/>
  <c r="A48" i="2" s="1"/>
  <c r="A50" i="2" s="1"/>
  <c r="A52" i="2" s="1"/>
  <c r="A54" i="2" s="1"/>
  <c r="A56" i="2" s="1"/>
  <c r="A58" i="2" s="1"/>
  <c r="A65" i="2" s="1"/>
  <c r="A67" i="2" s="1"/>
  <c r="A69" i="2" s="1"/>
  <c r="A71" i="2" s="1"/>
  <c r="A73" i="2" s="1"/>
  <c r="A75" i="2" s="1"/>
  <c r="A77" i="2" s="1"/>
  <c r="A84" i="2" s="1"/>
  <c r="A86" i="2" s="1"/>
  <c r="A88" i="2" s="1"/>
  <c r="A90" i="2" s="1"/>
  <c r="A92" i="2" s="1"/>
  <c r="A94" i="2" s="1"/>
  <c r="A96" i="2" s="1"/>
  <c r="A103" i="2" s="1"/>
  <c r="A105" i="2" s="1"/>
  <c r="A107" i="2" s="1"/>
  <c r="A109" i="2" s="1"/>
  <c r="A111" i="2" s="1"/>
  <c r="A113" i="2" s="1"/>
  <c r="A115" i="2" s="1"/>
  <c r="A122" i="2" s="1"/>
  <c r="A124" i="2" s="1"/>
  <c r="A126" i="2" s="1"/>
  <c r="A128" i="2" s="1"/>
  <c r="A130" i="2" s="1"/>
  <c r="A132" i="2" s="1"/>
  <c r="A134" i="2" s="1"/>
  <c r="A141" i="2" s="1"/>
  <c r="A143" i="2" s="1"/>
  <c r="A145" i="2" s="1"/>
  <c r="A147" i="2" s="1"/>
  <c r="A149" i="2" s="1"/>
  <c r="A151" i="2" s="1"/>
  <c r="A153" i="2" s="1"/>
  <c r="A160" i="2" s="1"/>
  <c r="A162" i="2" s="1"/>
  <c r="A164" i="2" s="1"/>
  <c r="A166" i="2" s="1"/>
  <c r="A168" i="2" s="1"/>
  <c r="A170" i="2" s="1"/>
  <c r="A172" i="2" s="1"/>
  <c r="A179" i="2" s="1"/>
  <c r="A181" i="2" s="1"/>
  <c r="A183" i="2" s="1"/>
  <c r="A185" i="2" s="1"/>
  <c r="A187" i="2" s="1"/>
  <c r="A189" i="2" s="1"/>
  <c r="A191" i="2" s="1"/>
  <c r="A198" i="2" s="1"/>
  <c r="A200" i="2" s="1"/>
  <c r="A202" i="2" s="1"/>
  <c r="A204" i="2" s="1"/>
  <c r="A206" i="2" s="1"/>
  <c r="A208" i="2" s="1"/>
  <c r="A210" i="2" s="1"/>
  <c r="A217" i="2" s="1"/>
  <c r="A219" i="2" s="1"/>
  <c r="A221" i="2" s="1"/>
  <c r="A223" i="2" s="1"/>
  <c r="A225" i="2" s="1"/>
  <c r="A227" i="2" s="1"/>
  <c r="A229" i="2" s="1"/>
  <c r="A236" i="2" s="1"/>
  <c r="A238" i="2" s="1"/>
  <c r="A240" i="2" s="1"/>
  <c r="A242" i="2" s="1"/>
  <c r="A244" i="2" s="1"/>
  <c r="A246" i="2" s="1"/>
  <c r="A248" i="2" s="1"/>
  <c r="A255" i="2" s="1"/>
  <c r="A257" i="2" s="1"/>
  <c r="A259" i="2" s="1"/>
  <c r="A261" i="2" s="1"/>
  <c r="A263" i="2" s="1"/>
  <c r="A265" i="2" s="1"/>
  <c r="A267" i="2" s="1"/>
  <c r="A274" i="2" s="1"/>
  <c r="A276" i="2" s="1"/>
  <c r="A278" i="2" s="1"/>
  <c r="A280" i="2" s="1"/>
  <c r="A282" i="2" s="1"/>
  <c r="A284" i="2" s="1"/>
  <c r="A286" i="2" s="1"/>
  <c r="A293" i="2" s="1"/>
  <c r="A295" i="2" s="1"/>
  <c r="A297" i="2" s="1"/>
  <c r="A299" i="2" s="1"/>
  <c r="A301" i="2" s="1"/>
  <c r="A303" i="2" s="1"/>
  <c r="A305" i="2" s="1"/>
  <c r="A312" i="2" s="1"/>
  <c r="A314" i="2" s="1"/>
  <c r="A316" i="2" s="1"/>
  <c r="A318" i="2" s="1"/>
  <c r="A320" i="2" s="1"/>
  <c r="A322" i="2" s="1"/>
  <c r="A324" i="2" s="1"/>
  <c r="A331" i="2" s="1"/>
  <c r="A333" i="2" s="1"/>
  <c r="A335" i="2" s="1"/>
  <c r="A337" i="2" s="1"/>
  <c r="A339" i="2" s="1"/>
  <c r="A341" i="2" s="1"/>
  <c r="A343" i="2" s="1"/>
  <c r="A350" i="2" s="1"/>
  <c r="A352" i="2" s="1"/>
  <c r="A354" i="2" s="1"/>
  <c r="A356" i="2" s="1"/>
  <c r="A358" i="2" s="1"/>
  <c r="A360" i="2" s="1"/>
  <c r="A362" i="2" s="1"/>
  <c r="A369" i="2" s="1"/>
  <c r="A371" i="2" s="1"/>
  <c r="A373" i="2" s="1"/>
  <c r="A375" i="2" s="1"/>
  <c r="A377" i="2" s="1"/>
  <c r="A379" i="2" s="1"/>
  <c r="A381" i="2" s="1"/>
  <c r="A388" i="2" s="1"/>
  <c r="A390" i="2" s="1"/>
  <c r="A392" i="2" s="1"/>
  <c r="A394" i="2" s="1"/>
  <c r="A396" i="2" s="1"/>
  <c r="A398" i="2" s="1"/>
  <c r="A400" i="2" s="1"/>
  <c r="A407" i="2" s="1"/>
  <c r="A409" i="2" s="1"/>
  <c r="A411" i="2" s="1"/>
  <c r="A413" i="2" s="1"/>
  <c r="A415" i="2" s="1"/>
  <c r="A417" i="2" s="1"/>
  <c r="A419" i="2" s="1"/>
  <c r="A426" i="2" s="1"/>
  <c r="A428" i="2" s="1"/>
  <c r="A430" i="2" s="1"/>
  <c r="A432" i="2" s="1"/>
  <c r="A434" i="2" s="1"/>
  <c r="A436" i="2" s="1"/>
  <c r="A438" i="2" s="1"/>
  <c r="A445" i="2" s="1"/>
  <c r="A447" i="2" s="1"/>
  <c r="A449" i="2" s="1"/>
  <c r="A451" i="2" s="1"/>
  <c r="A453" i="2" s="1"/>
  <c r="A455" i="2" s="1"/>
  <c r="A457" i="2" s="1"/>
  <c r="A464" i="2" s="1"/>
  <c r="A466" i="2" s="1"/>
  <c r="A468" i="2" s="1"/>
  <c r="A470" i="2" s="1"/>
  <c r="A472" i="2" s="1"/>
  <c r="A474" i="2" s="1"/>
  <c r="A476" i="2" s="1"/>
  <c r="A483" i="2" s="1"/>
  <c r="A485" i="2" s="1"/>
  <c r="A487" i="2" s="1"/>
  <c r="A489" i="2" s="1"/>
  <c r="A491" i="2" s="1"/>
  <c r="A493" i="2" s="1"/>
  <c r="A495" i="2" s="1"/>
  <c r="A502" i="2" s="1"/>
  <c r="A504" i="2" s="1"/>
  <c r="A506" i="2" s="1"/>
  <c r="A508" i="2" s="1"/>
  <c r="A510" i="2" s="1"/>
  <c r="A512" i="2" s="1"/>
  <c r="A514" i="2" s="1"/>
  <c r="A521" i="2" s="1"/>
  <c r="A523" i="2" s="1"/>
  <c r="A525" i="2" s="1"/>
  <c r="A527" i="2" s="1"/>
  <c r="A529" i="2" s="1"/>
  <c r="A531" i="2" s="1"/>
  <c r="A533" i="2" s="1"/>
  <c r="A540" i="2" s="1"/>
  <c r="A542" i="2" s="1"/>
  <c r="A544" i="2" s="1"/>
  <c r="A546" i="2" s="1"/>
  <c r="A548" i="2" s="1"/>
  <c r="A550" i="2" s="1"/>
  <c r="A552" i="2" s="1"/>
  <c r="A559" i="2" s="1"/>
  <c r="A561" i="2" s="1"/>
  <c r="A563" i="2" s="1"/>
  <c r="A565" i="2" s="1"/>
  <c r="A567" i="2" s="1"/>
  <c r="A569" i="2" s="1"/>
  <c r="A571" i="2" s="1"/>
  <c r="A578" i="2" s="1"/>
  <c r="A580" i="2" s="1"/>
  <c r="A582" i="2" s="1"/>
  <c r="A584" i="2" s="1"/>
  <c r="A586" i="2" s="1"/>
  <c r="A588" i="2" s="1"/>
  <c r="A590" i="2" s="1"/>
  <c r="A597" i="2" s="1"/>
  <c r="A599" i="2" s="1"/>
  <c r="A601" i="2" s="1"/>
  <c r="A603" i="2" s="1"/>
  <c r="A605" i="2" s="1"/>
  <c r="A607" i="2" s="1"/>
  <c r="A609" i="2" s="1"/>
  <c r="A616" i="2" s="1"/>
  <c r="A618" i="2" s="1"/>
  <c r="A620" i="2" s="1"/>
  <c r="A622" i="2" s="1"/>
  <c r="A624" i="2" s="1"/>
  <c r="A626" i="2" s="1"/>
  <c r="A628" i="2" s="1"/>
  <c r="A635" i="2" s="1"/>
  <c r="A637" i="2" s="1"/>
  <c r="A639" i="2" s="1"/>
  <c r="A641" i="2" s="1"/>
  <c r="A643" i="2" s="1"/>
  <c r="A645" i="2" s="1"/>
  <c r="A647" i="2" s="1"/>
  <c r="A654" i="2" s="1"/>
  <c r="A656" i="2" s="1"/>
  <c r="A658" i="2" s="1"/>
  <c r="A660" i="2" s="1"/>
  <c r="A662" i="2" s="1"/>
  <c r="A664" i="2" s="1"/>
  <c r="A666" i="2" s="1"/>
  <c r="A673" i="2" s="1"/>
  <c r="A675" i="2" s="1"/>
  <c r="A677" i="2" s="1"/>
  <c r="A679" i="2" s="1"/>
  <c r="A681" i="2" s="1"/>
  <c r="A683" i="2" s="1"/>
  <c r="A685" i="2" s="1"/>
  <c r="A692" i="2" s="1"/>
  <c r="A694" i="2" s="1"/>
  <c r="A696" i="2" s="1"/>
  <c r="A698" i="2" s="1"/>
  <c r="A700" i="2" s="1"/>
  <c r="A702" i="2" s="1"/>
  <c r="A704" i="2" s="1"/>
  <c r="A711" i="2" s="1"/>
  <c r="A713" i="2" s="1"/>
  <c r="A715" i="2" s="1"/>
  <c r="A717" i="2" s="1"/>
  <c r="A719" i="2" s="1"/>
  <c r="A721" i="2" s="1"/>
  <c r="A723" i="2" s="1"/>
  <c r="A730" i="2" s="1"/>
  <c r="A732" i="2" s="1"/>
  <c r="A734" i="2" s="1"/>
  <c r="A736" i="2" s="1"/>
  <c r="A738" i="2" s="1"/>
  <c r="A740" i="2" s="1"/>
  <c r="A742" i="2" s="1"/>
  <c r="A749" i="2" s="1"/>
  <c r="A751" i="2" s="1"/>
  <c r="A753" i="2" s="1"/>
  <c r="A755" i="2" s="1"/>
  <c r="A757" i="2" s="1"/>
  <c r="A759" i="2" s="1"/>
  <c r="A761" i="2" s="1"/>
  <c r="A768" i="2" s="1"/>
  <c r="A770" i="2" s="1"/>
  <c r="A772" i="2" s="1"/>
  <c r="A774" i="2" s="1"/>
  <c r="A776" i="2" s="1"/>
  <c r="A778" i="2" s="1"/>
  <c r="A780" i="2" s="1"/>
  <c r="A787" i="2" s="1"/>
  <c r="A789" i="2" s="1"/>
  <c r="A791" i="2" s="1"/>
  <c r="A793" i="2" s="1"/>
  <c r="A795" i="2" s="1"/>
  <c r="A797" i="2" s="1"/>
  <c r="A799" i="2" s="1"/>
  <c r="A806" i="2" s="1"/>
  <c r="A808" i="2" s="1"/>
  <c r="A810" i="2" s="1"/>
  <c r="A812" i="2" s="1"/>
  <c r="A814" i="2" s="1"/>
  <c r="A816" i="2" s="1"/>
  <c r="A818" i="2" s="1"/>
  <c r="A825" i="2" s="1"/>
  <c r="A827" i="2" s="1"/>
  <c r="A829" i="2" s="1"/>
  <c r="A831" i="2" s="1"/>
  <c r="A833" i="2" s="1"/>
  <c r="A835" i="2" s="1"/>
  <c r="A837" i="2" s="1"/>
  <c r="A844" i="2" s="1"/>
  <c r="A846" i="2" s="1"/>
  <c r="A848" i="2" s="1"/>
  <c r="A850" i="2" s="1"/>
  <c r="A852" i="2" s="1"/>
  <c r="A854" i="2" s="1"/>
  <c r="A856" i="2" s="1"/>
  <c r="A863" i="2" s="1"/>
  <c r="A865" i="2" s="1"/>
  <c r="A867" i="2" s="1"/>
  <c r="A869" i="2" s="1"/>
  <c r="A871" i="2" s="1"/>
  <c r="A873" i="2" s="1"/>
  <c r="A875" i="2" s="1"/>
  <c r="A882" i="2" s="1"/>
  <c r="A884" i="2" s="1"/>
  <c r="A886" i="2" s="1"/>
  <c r="A888" i="2" s="1"/>
  <c r="A890" i="2" s="1"/>
  <c r="A892" i="2" s="1"/>
  <c r="A894" i="2" s="1"/>
  <c r="A901" i="2" s="1"/>
  <c r="A903" i="2" s="1"/>
  <c r="A905" i="2" s="1"/>
  <c r="A907" i="2" s="1"/>
  <c r="A909" i="2" s="1"/>
  <c r="A911" i="2" s="1"/>
  <c r="A913" i="2" s="1"/>
  <c r="A920" i="2" s="1"/>
  <c r="A922" i="2" s="1"/>
  <c r="A924" i="2" s="1"/>
  <c r="A926" i="2" s="1"/>
  <c r="A928" i="2" s="1"/>
  <c r="A930" i="2" s="1"/>
  <c r="A932" i="2" s="1"/>
  <c r="A939" i="2" s="1"/>
  <c r="A941" i="2" s="1"/>
  <c r="A943" i="2" s="1"/>
  <c r="A945" i="2" s="1"/>
  <c r="A947" i="2" s="1"/>
  <c r="A949" i="2" s="1"/>
  <c r="A951" i="2" s="1"/>
  <c r="A958" i="2" s="1"/>
  <c r="A960" i="2" s="1"/>
  <c r="A962" i="2" s="1"/>
  <c r="A964" i="2" s="1"/>
  <c r="A966" i="2" s="1"/>
  <c r="A968" i="2" s="1"/>
  <c r="A970" i="2" s="1"/>
  <c r="A977" i="2" s="1"/>
  <c r="A979" i="2" s="1"/>
  <c r="A981" i="2" s="1"/>
  <c r="A983" i="2" s="1"/>
  <c r="A985" i="2" s="1"/>
  <c r="A987" i="2" s="1"/>
  <c r="A989" i="2" s="1"/>
  <c r="AX7" i="3"/>
  <c r="V251" i="2"/>
  <c r="BH6" i="3"/>
  <c r="BH59" i="3" s="1"/>
  <c r="BQ7" i="3"/>
  <c r="DR7" i="3" s="1"/>
  <c r="BJ6" i="3"/>
  <c r="CO6" i="3"/>
  <c r="BU6" i="3"/>
  <c r="BK6" i="3"/>
  <c r="CP6" i="3"/>
  <c r="BV6" i="3"/>
  <c r="DJ20" i="3"/>
  <c r="DJ25" i="3"/>
  <c r="DK25" i="3"/>
  <c r="DK13" i="3"/>
  <c r="DJ14" i="3"/>
  <c r="DK14" i="3"/>
  <c r="DJ16" i="3"/>
  <c r="DK16" i="3" s="1"/>
  <c r="DJ22" i="3"/>
  <c r="DK22" i="3"/>
  <c r="DK20" i="3"/>
  <c r="B325" i="2"/>
  <c r="AE22" i="3"/>
  <c r="V316" i="2"/>
  <c r="V327" i="2" s="1"/>
  <c r="CK19" i="3"/>
  <c r="CK14" i="3"/>
  <c r="CK20" i="3"/>
  <c r="CK25" i="3"/>
  <c r="CK17" i="3"/>
  <c r="CK18" i="3"/>
  <c r="CK15" i="3"/>
  <c r="CK16" i="3"/>
  <c r="CK27" i="3"/>
  <c r="CK31" i="3" s="1"/>
  <c r="CK24" i="3"/>
  <c r="CK21" i="3"/>
  <c r="CK23" i="3"/>
  <c r="B363" i="2"/>
  <c r="AE24" i="3" s="1"/>
  <c r="B364" i="2"/>
  <c r="V355" i="2"/>
  <c r="AZ19" i="3"/>
  <c r="AZ58" i="3" s="1"/>
  <c r="P69" i="3" s="1"/>
  <c r="AW16" i="3"/>
  <c r="AX13" i="3"/>
  <c r="AX12" i="3"/>
  <c r="AY40" i="3"/>
  <c r="AY35" i="3"/>
  <c r="AZ29" i="3"/>
  <c r="AX25" i="3"/>
  <c r="AX8" i="3"/>
  <c r="M363" i="2"/>
  <c r="AP24" i="3"/>
  <c r="E24" i="3" s="1"/>
  <c r="V384" i="2"/>
  <c r="D421" i="2"/>
  <c r="AY27" i="3"/>
  <c r="B439" i="2"/>
  <c r="AE28" i="3" s="1"/>
  <c r="C440" i="2"/>
  <c r="P458" i="2"/>
  <c r="BF29" i="3" s="1"/>
  <c r="B478" i="2"/>
  <c r="V523" i="2"/>
  <c r="V536" i="2"/>
  <c r="C535" i="2"/>
  <c r="AX33" i="3" s="1"/>
  <c r="C534" i="2"/>
  <c r="AF33" i="3"/>
  <c r="B554" i="2"/>
  <c r="AW34" i="3" s="1"/>
  <c r="C554" i="2"/>
  <c r="AX34" i="3"/>
  <c r="V545" i="2"/>
  <c r="V574" i="2"/>
  <c r="AX53" i="3"/>
  <c r="AW15" i="3"/>
  <c r="C43" i="2"/>
  <c r="C62" i="2" s="1"/>
  <c r="C81" i="2" s="1"/>
  <c r="C100" i="2" s="1"/>
  <c r="C119" i="2" s="1"/>
  <c r="C138" i="2" s="1"/>
  <c r="C157" i="2" s="1"/>
  <c r="C176" i="2" s="1"/>
  <c r="V323" i="2"/>
  <c r="V427" i="2"/>
  <c r="B611" i="2"/>
  <c r="I611" i="2"/>
  <c r="BD37" i="3" s="1"/>
  <c r="AW37" i="3"/>
  <c r="A8" i="3"/>
  <c r="A9" i="3" s="1"/>
  <c r="V992" i="2"/>
  <c r="V650" i="2"/>
  <c r="V422" i="2"/>
  <c r="V289" i="2"/>
  <c r="V194" i="2"/>
  <c r="V156" i="2"/>
  <c r="V99" i="2"/>
  <c r="V954" i="2"/>
  <c r="AY56" i="3"/>
  <c r="V916" i="2"/>
  <c r="P895" i="2"/>
  <c r="BF52" i="3" s="1"/>
  <c r="V878" i="2"/>
  <c r="V631" i="2"/>
  <c r="P857" i="2"/>
  <c r="BF50" i="3" s="1"/>
  <c r="V853" i="2"/>
  <c r="B857" i="2"/>
  <c r="AE50" i="3" s="1"/>
  <c r="C858" i="2"/>
  <c r="AX50" i="3" s="1"/>
  <c r="C857" i="2"/>
  <c r="AF50" i="3"/>
  <c r="AZ50" i="3"/>
  <c r="V837" i="2"/>
  <c r="P838" i="2"/>
  <c r="BF49" i="3"/>
  <c r="D839" i="2"/>
  <c r="AY49" i="3" s="1"/>
  <c r="V821" i="2"/>
  <c r="V770" i="2"/>
  <c r="V783" i="2" s="1"/>
  <c r="C781" i="2"/>
  <c r="AF46" i="3" s="1"/>
  <c r="B782" i="2"/>
  <c r="V707" i="2"/>
  <c r="C686" i="2"/>
  <c r="AF41" i="3"/>
  <c r="V688" i="2"/>
  <c r="B687" i="2"/>
  <c r="AW41" i="3" s="1"/>
  <c r="C687" i="2"/>
  <c r="C648" i="2"/>
  <c r="AF39" i="3" s="1"/>
  <c r="AX28" i="3"/>
  <c r="CK34" i="3"/>
  <c r="DJ26" i="3"/>
  <c r="DK26" i="3" s="1"/>
  <c r="DJ21" i="3"/>
  <c r="DK21" i="3" s="1"/>
  <c r="AC18" i="3"/>
  <c r="A19" i="3"/>
  <c r="A20" i="3" s="1"/>
  <c r="A21" i="3" s="1"/>
  <c r="BA29" i="3"/>
  <c r="AC8" i="3"/>
  <c r="V540" i="2"/>
  <c r="V555" i="2" s="1"/>
  <c r="L553" i="2"/>
  <c r="AO34" i="3"/>
  <c r="D34" i="3" s="1"/>
  <c r="DJ19" i="3"/>
  <c r="DK19" i="3" s="1"/>
  <c r="D9" i="3"/>
  <c r="AX41" i="3"/>
  <c r="AC19" i="3"/>
  <c r="EH8" i="3"/>
  <c r="EL8" i="3" s="1"/>
  <c r="EH11" i="3"/>
  <c r="EL11" i="3" s="1"/>
  <c r="EH10" i="3"/>
  <c r="EL10" i="3" s="1"/>
  <c r="EH9" i="3"/>
  <c r="V840" i="2"/>
  <c r="V365" i="2"/>
  <c r="V61" i="2"/>
  <c r="V80" i="2"/>
  <c r="V213" i="2"/>
  <c r="V270" i="2"/>
  <c r="V346" i="2"/>
  <c r="V403" i="2"/>
  <c r="V137" i="2"/>
  <c r="V498" i="2"/>
  <c r="BL6" i="3"/>
  <c r="CQ6" i="3" s="1"/>
  <c r="BM6" i="3"/>
  <c r="BW6" i="3"/>
  <c r="EH13" i="3"/>
  <c r="EL13" i="3" s="1"/>
  <c r="EH14" i="3"/>
  <c r="EL14" i="3" s="1"/>
  <c r="EH15" i="3"/>
  <c r="EL15" i="3" s="1"/>
  <c r="EH16" i="3"/>
  <c r="EL16" i="3" s="1"/>
  <c r="EH17" i="3"/>
  <c r="EL17" i="3" s="1"/>
  <c r="EH18" i="3"/>
  <c r="EL18" i="3" s="1"/>
  <c r="EH19" i="3"/>
  <c r="EH23" i="3"/>
  <c r="EL23" i="3" s="1"/>
  <c r="EH27" i="3"/>
  <c r="EL27" i="3" s="1"/>
  <c r="EH28" i="3"/>
  <c r="EL28" i="3" s="1"/>
  <c r="EH29" i="3"/>
  <c r="EL29" i="3" s="1"/>
  <c r="EH30" i="3"/>
  <c r="EL30" i="3" s="1"/>
  <c r="EH31" i="3"/>
  <c r="EL31" i="3" s="1"/>
  <c r="EH34" i="3"/>
  <c r="EL34" i="3" s="1"/>
  <c r="EH36" i="3"/>
  <c r="EL36" i="3" s="1"/>
  <c r="EH39" i="3"/>
  <c r="EL39" i="3" s="1"/>
  <c r="EH42" i="3"/>
  <c r="EL42" i="3" s="1"/>
  <c r="EH46" i="3"/>
  <c r="EL46" i="3" s="1"/>
  <c r="EH48" i="3"/>
  <c r="EL48" i="3" s="1"/>
  <c r="EH50" i="3"/>
  <c r="EL50" i="3" s="1"/>
  <c r="EH53" i="3"/>
  <c r="EL53" i="3" s="1"/>
  <c r="EH54" i="3"/>
  <c r="EL54" i="3" s="1"/>
  <c r="EH55" i="3"/>
  <c r="EL55" i="3" s="1"/>
  <c r="EH56" i="3"/>
  <c r="EL56" i="3" s="1"/>
  <c r="EH57" i="3"/>
  <c r="I990" i="2"/>
  <c r="AL57" i="3" s="1"/>
  <c r="AU57" i="3" s="1"/>
  <c r="I991" i="2"/>
  <c r="BD57" i="3" s="1"/>
  <c r="AU46" i="3"/>
  <c r="B46" i="3" s="1"/>
  <c r="AU49" i="3"/>
  <c r="B49" i="3"/>
  <c r="AU48" i="3"/>
  <c r="B48" i="3" s="1"/>
  <c r="AU52" i="3"/>
  <c r="B52" i="3"/>
  <c r="AU41" i="3"/>
  <c r="B41" i="3" s="1"/>
  <c r="AU43" i="3"/>
  <c r="B43" i="3"/>
  <c r="AU24" i="3"/>
  <c r="B24" i="3"/>
  <c r="AU17" i="3"/>
  <c r="B17" i="3"/>
  <c r="AU13" i="3"/>
  <c r="B13" i="3" s="1"/>
  <c r="AU11" i="3"/>
  <c r="B11" i="3" s="1"/>
  <c r="V23" i="2"/>
  <c r="EL25" i="3"/>
  <c r="AV44" i="3"/>
  <c r="C44" i="3" s="1"/>
  <c r="EH6" i="3"/>
  <c r="EH58" i="3" s="1"/>
  <c r="EL26" i="3"/>
  <c r="AM58" i="3"/>
  <c r="BH58" i="3"/>
  <c r="AV42" i="3"/>
  <c r="C42" i="3" s="1"/>
  <c r="AK58" i="3"/>
  <c r="AK59" i="3" s="1"/>
  <c r="N72" i="3" s="1"/>
  <c r="AN58" i="3"/>
  <c r="AG58" i="3"/>
  <c r="AG59" i="3" s="1"/>
  <c r="AJ58" i="3"/>
  <c r="AJ59" i="3"/>
  <c r="AV16" i="3"/>
  <c r="C16" i="3" s="1"/>
  <c r="EL19" i="3"/>
  <c r="AP58" i="3"/>
  <c r="E58" i="3" s="1"/>
  <c r="AL8" i="3"/>
  <c r="AU8" i="3"/>
  <c r="EL9" i="3"/>
  <c r="V42" i="2"/>
  <c r="I40" i="2"/>
  <c r="AL7" i="3"/>
  <c r="F6" i="3"/>
  <c r="AQ58" i="3"/>
  <c r="F58" i="3" s="1"/>
  <c r="AO58" i="3"/>
  <c r="D58" i="3" s="1"/>
  <c r="AU37" i="3"/>
  <c r="B37" i="3" s="1"/>
  <c r="AC20" i="3"/>
  <c r="BC58" i="3"/>
  <c r="P72" i="3"/>
  <c r="CK28" i="3"/>
  <c r="CK22" i="3"/>
  <c r="CK26" i="3"/>
  <c r="DJ27" i="3"/>
  <c r="DJ29" i="3" s="1"/>
  <c r="DK29" i="3" s="1"/>
  <c r="DJ23" i="3"/>
  <c r="DK23" i="3" s="1"/>
  <c r="DJ24" i="3"/>
  <c r="DK24" i="3"/>
  <c r="CB7" i="3"/>
  <c r="DZ7" i="3"/>
  <c r="BP7" i="3"/>
  <c r="V441" i="2"/>
  <c r="V859" i="2"/>
  <c r="BB58" i="3"/>
  <c r="P71" i="3" s="1"/>
  <c r="AH58" i="3"/>
  <c r="AH59" i="3"/>
  <c r="BA58" i="3"/>
  <c r="P70" i="3"/>
  <c r="AI58" i="3"/>
  <c r="AI59" i="3" s="1"/>
  <c r="I21" i="2"/>
  <c r="AL6" i="3" s="1"/>
  <c r="AV17" i="3"/>
  <c r="C17" i="3"/>
  <c r="AV43" i="3"/>
  <c r="C43" i="3"/>
  <c r="AV13" i="3"/>
  <c r="C13" i="3" s="1"/>
  <c r="AV52" i="3"/>
  <c r="C52" i="3" s="1"/>
  <c r="AV48" i="3"/>
  <c r="C48" i="3"/>
  <c r="AV49" i="3"/>
  <c r="C49" i="3" s="1"/>
  <c r="AV46" i="3"/>
  <c r="C46" i="3"/>
  <c r="AV24" i="3"/>
  <c r="C24" i="3" s="1"/>
  <c r="CA7" i="3"/>
  <c r="BJ7" i="3"/>
  <c r="CU7" i="3"/>
  <c r="DK27" i="3"/>
  <c r="BU7" i="3"/>
  <c r="CO7" i="3"/>
  <c r="BK7" i="3"/>
  <c r="BL7" i="3"/>
  <c r="CP7" i="3"/>
  <c r="AV37" i="3"/>
  <c r="C37" i="3"/>
  <c r="AV41" i="3"/>
  <c r="C41" i="3" s="1"/>
  <c r="BM7" i="3"/>
  <c r="CQ7" i="3"/>
  <c r="BW7" i="3"/>
  <c r="BV7" i="3"/>
  <c r="EJ7" i="3"/>
  <c r="BQ8" i="3"/>
  <c r="DQ7" i="3"/>
  <c r="AW49" i="3"/>
  <c r="I820" i="2"/>
  <c r="BD48" i="3" s="1"/>
  <c r="AW48" i="3"/>
  <c r="I744" i="2"/>
  <c r="BD44" i="3"/>
  <c r="AW44" i="3"/>
  <c r="I725" i="2"/>
  <c r="BD43" i="3"/>
  <c r="AW43" i="3"/>
  <c r="I421" i="2"/>
  <c r="BD27" i="3" s="1"/>
  <c r="AW27" i="3"/>
  <c r="I250" i="2"/>
  <c r="BD18" i="3" s="1"/>
  <c r="AW18" i="3"/>
  <c r="BN6" i="3"/>
  <c r="BO6" i="3" s="1"/>
  <c r="CT6" i="3" s="1"/>
  <c r="CK40" i="3"/>
  <c r="I478" i="2"/>
  <c r="BD30" i="3"/>
  <c r="AW30" i="3"/>
  <c r="I364" i="2"/>
  <c r="BD24" i="3"/>
  <c r="AW24" i="3"/>
  <c r="I953" i="2"/>
  <c r="BD55" i="3" s="1"/>
  <c r="AW55" i="3"/>
  <c r="I915" i="2"/>
  <c r="BD53" i="3" s="1"/>
  <c r="AW53" i="3"/>
  <c r="I877" i="2"/>
  <c r="BD51" i="3" s="1"/>
  <c r="AW51" i="3"/>
  <c r="I801" i="2"/>
  <c r="BD47" i="3"/>
  <c r="AW47" i="3"/>
  <c r="I763" i="2"/>
  <c r="BD45" i="3" s="1"/>
  <c r="AW45" i="3"/>
  <c r="I706" i="2"/>
  <c r="BD42" i="3" s="1"/>
  <c r="AW42" i="3"/>
  <c r="I630" i="2"/>
  <c r="BD38" i="3"/>
  <c r="AW38" i="3"/>
  <c r="I592" i="2"/>
  <c r="BD36" i="3"/>
  <c r="AW36" i="3"/>
  <c r="I535" i="2"/>
  <c r="BD33" i="3" s="1"/>
  <c r="AW33" i="3"/>
  <c r="I402" i="2"/>
  <c r="BD26" i="3" s="1"/>
  <c r="AW26" i="3"/>
  <c r="I326" i="2"/>
  <c r="BD22" i="3" s="1"/>
  <c r="AW22" i="3"/>
  <c r="I288" i="2"/>
  <c r="BD20" i="3"/>
  <c r="AW20" i="3"/>
  <c r="I269" i="2"/>
  <c r="BD19" i="3" s="1"/>
  <c r="AW19" i="3"/>
  <c r="I687" i="2"/>
  <c r="BD41" i="3" s="1"/>
  <c r="AW8" i="3"/>
  <c r="I60" i="2"/>
  <c r="BD8" i="3"/>
  <c r="AW7" i="3"/>
  <c r="I41" i="2"/>
  <c r="BD7" i="3"/>
  <c r="I136" i="2"/>
  <c r="BD12" i="3" s="1"/>
  <c r="I79" i="2"/>
  <c r="BD9" i="3"/>
  <c r="I554" i="2"/>
  <c r="BD34" i="3" s="1"/>
  <c r="I972" i="2"/>
  <c r="BD56" i="3"/>
  <c r="I934" i="2"/>
  <c r="BD54" i="3" s="1"/>
  <c r="I896" i="2"/>
  <c r="BD52" i="3"/>
  <c r="I858" i="2"/>
  <c r="BD50" i="3" s="1"/>
  <c r="I668" i="2"/>
  <c r="BD40" i="3"/>
  <c r="I649" i="2"/>
  <c r="BD39" i="3" s="1"/>
  <c r="I573" i="2"/>
  <c r="BD35" i="3"/>
  <c r="I516" i="2"/>
  <c r="BD32" i="3" s="1"/>
  <c r="I497" i="2"/>
  <c r="BD31" i="3"/>
  <c r="I459" i="2"/>
  <c r="BD29" i="3" s="1"/>
  <c r="I383" i="2"/>
  <c r="BD25" i="3"/>
  <c r="I345" i="2"/>
  <c r="BD23" i="3" s="1"/>
  <c r="I307" i="2"/>
  <c r="BD21" i="3"/>
  <c r="I231" i="2"/>
  <c r="BD17" i="3" s="1"/>
  <c r="I212" i="2"/>
  <c r="BD16" i="3"/>
  <c r="I193" i="2"/>
  <c r="BD15" i="3" s="1"/>
  <c r="I174" i="2"/>
  <c r="BD14" i="3"/>
  <c r="I155" i="2"/>
  <c r="BD13" i="3" s="1"/>
  <c r="AW12" i="3"/>
  <c r="I117" i="2"/>
  <c r="BD11" i="3"/>
  <c r="I98" i="2"/>
  <c r="BD10" i="3"/>
  <c r="AW9" i="3"/>
  <c r="I440" i="2"/>
  <c r="BD28" i="3" s="1"/>
  <c r="EB8" i="3"/>
  <c r="DR8" i="3"/>
  <c r="CB8" i="3"/>
  <c r="BQ9" i="3"/>
  <c r="DZ8" i="3"/>
  <c r="BN7" i="3"/>
  <c r="DR9" i="3"/>
  <c r="DZ9" i="3"/>
  <c r="BQ10" i="3"/>
  <c r="CV10" i="3" s="1"/>
  <c r="CV9" i="3"/>
  <c r="BY7" i="3"/>
  <c r="DQ10" i="3"/>
  <c r="DZ10" i="3"/>
  <c r="B35" i="3"/>
  <c r="AV35" i="3"/>
  <c r="C35" i="3" s="1"/>
  <c r="AV40" i="3"/>
  <c r="C40" i="3" s="1"/>
  <c r="B40" i="3"/>
  <c r="AV47" i="3"/>
  <c r="C47" i="3" s="1"/>
  <c r="B47" i="3"/>
  <c r="R55" i="3"/>
  <c r="R52" i="3"/>
  <c r="R51" i="3"/>
  <c r="R45" i="3"/>
  <c r="R43" i="3"/>
  <c r="R38" i="3"/>
  <c r="R26" i="3"/>
  <c r="R21" i="3"/>
  <c r="R20" i="3"/>
  <c r="R17" i="3"/>
  <c r="R15" i="3"/>
  <c r="R13" i="3"/>
  <c r="R9" i="3"/>
  <c r="R57" i="3"/>
  <c r="R53" i="3"/>
  <c r="R50" i="3"/>
  <c r="R49" i="3"/>
  <c r="R48" i="3"/>
  <c r="R47" i="3"/>
  <c r="R44" i="3"/>
  <c r="R41" i="3"/>
  <c r="R39" i="3"/>
  <c r="R37" i="3"/>
  <c r="R36" i="3"/>
  <c r="R34" i="3"/>
  <c r="R33" i="3"/>
  <c r="R24" i="3"/>
  <c r="R22" i="3"/>
  <c r="R16" i="3"/>
  <c r="R14" i="3"/>
  <c r="R12" i="3"/>
  <c r="R11" i="3"/>
  <c r="R8" i="3"/>
  <c r="R6" i="3"/>
  <c r="R28" i="3"/>
  <c r="AH62" i="3"/>
  <c r="O69" i="3" s="1"/>
  <c r="N69" i="3"/>
  <c r="N68" i="3"/>
  <c r="AG62" i="3"/>
  <c r="O68" i="3" s="1"/>
  <c r="N71" i="3"/>
  <c r="AJ62" i="3"/>
  <c r="O71" i="3" s="1"/>
  <c r="B57" i="3"/>
  <c r="AV57" i="3"/>
  <c r="C57" i="3"/>
  <c r="B9" i="3"/>
  <c r="AV9" i="3"/>
  <c r="C9" i="3" s="1"/>
  <c r="AV10" i="3"/>
  <c r="C10" i="3"/>
  <c r="B10" i="3"/>
  <c r="AV12" i="3"/>
  <c r="C12" i="3"/>
  <c r="B12" i="3"/>
  <c r="AV14" i="3"/>
  <c r="C14" i="3" s="1"/>
  <c r="B14" i="3"/>
  <c r="B15" i="3"/>
  <c r="AV15" i="3"/>
  <c r="C15" i="3" s="1"/>
  <c r="B36" i="3"/>
  <c r="AV36" i="3"/>
  <c r="C36" i="3" s="1"/>
  <c r="AV38" i="3"/>
  <c r="C38" i="3"/>
  <c r="B38" i="3"/>
  <c r="B39" i="3"/>
  <c r="AV39" i="3"/>
  <c r="C39" i="3"/>
  <c r="B50" i="3"/>
  <c r="AV50" i="3"/>
  <c r="C50" i="3" s="1"/>
  <c r="AV51" i="3"/>
  <c r="C51" i="3"/>
  <c r="B51" i="3"/>
  <c r="B53" i="3"/>
  <c r="AV53" i="3"/>
  <c r="C53" i="3"/>
  <c r="AV54" i="3"/>
  <c r="C54" i="3" s="1"/>
  <c r="B54" i="3"/>
  <c r="AV55" i="3"/>
  <c r="C55" i="3" s="1"/>
  <c r="B55" i="3"/>
  <c r="B56" i="3"/>
  <c r="AV56" i="3"/>
  <c r="C56" i="3" s="1"/>
  <c r="R56" i="3"/>
  <c r="R42" i="3"/>
  <c r="R35" i="3"/>
  <c r="R32" i="3"/>
  <c r="R31" i="3"/>
  <c r="R30" i="3"/>
  <c r="R19" i="3"/>
  <c r="R18" i="3"/>
  <c r="R10" i="3"/>
  <c r="R7" i="3"/>
  <c r="AI62" i="3"/>
  <c r="O70" i="3" s="1"/>
  <c r="N70" i="3"/>
  <c r="B8" i="3"/>
  <c r="AV8" i="3"/>
  <c r="C8" i="3" s="1"/>
  <c r="B18" i="3"/>
  <c r="AV18" i="3"/>
  <c r="C18" i="3"/>
  <c r="B19" i="3"/>
  <c r="AV19" i="3"/>
  <c r="C19" i="3"/>
  <c r="B20" i="3"/>
  <c r="AV20" i="3"/>
  <c r="C20" i="3" s="1"/>
  <c r="AV21" i="3"/>
  <c r="C21" i="3"/>
  <c r="B21" i="3"/>
  <c r="AV22" i="3"/>
  <c r="C22" i="3"/>
  <c r="B22" i="3"/>
  <c r="AV23" i="3"/>
  <c r="C23" i="3" s="1"/>
  <c r="B23" i="3"/>
  <c r="AV25" i="3"/>
  <c r="C25" i="3"/>
  <c r="B25" i="3"/>
  <c r="B26" i="3"/>
  <c r="AV26" i="3"/>
  <c r="C26" i="3" s="1"/>
  <c r="B27" i="3"/>
  <c r="AV27" i="3"/>
  <c r="C27" i="3"/>
  <c r="B28" i="3"/>
  <c r="AV28" i="3"/>
  <c r="C28" i="3"/>
  <c r="AV29" i="3"/>
  <c r="C29" i="3" s="1"/>
  <c r="B29" i="3"/>
  <c r="AV30" i="3"/>
  <c r="C30" i="3"/>
  <c r="B30" i="3"/>
  <c r="AV31" i="3"/>
  <c r="C31" i="3"/>
  <c r="B31" i="3"/>
  <c r="B32" i="3"/>
  <c r="AV32" i="3"/>
  <c r="C32" i="3"/>
  <c r="B33" i="3"/>
  <c r="AV33" i="3"/>
  <c r="C33" i="3" s="1"/>
  <c r="B34" i="3"/>
  <c r="AV34" i="3"/>
  <c r="C34" i="3" s="1"/>
  <c r="AV45" i="3"/>
  <c r="C45" i="3" s="1"/>
  <c r="B45" i="3"/>
  <c r="R54" i="3"/>
  <c r="R46" i="3"/>
  <c r="R29" i="3"/>
  <c r="R27" i="3"/>
  <c r="R25" i="3"/>
  <c r="AR53" i="3"/>
  <c r="DG6" i="3"/>
  <c r="EF6" i="3"/>
  <c r="AR39" i="3"/>
  <c r="AR36" i="3"/>
  <c r="CC6" i="3"/>
  <c r="AR21" i="3"/>
  <c r="CM6" i="3"/>
  <c r="DS6" i="3"/>
  <c r="EA7" i="3"/>
  <c r="DS9" i="3"/>
  <c r="DD10" i="3"/>
  <c r="AR34" i="3"/>
  <c r="AR7" i="3"/>
  <c r="AR25" i="3"/>
  <c r="AR6" i="3"/>
  <c r="AR42" i="3"/>
  <c r="CY6" i="3"/>
  <c r="DD9" i="3"/>
  <c r="AR29" i="3"/>
  <c r="AR32" i="3"/>
  <c r="AR27" i="3"/>
  <c r="CW7" i="3"/>
  <c r="DS8" i="3"/>
  <c r="CD6" i="3"/>
  <c r="CM8" i="3"/>
  <c r="AR50" i="3"/>
  <c r="AR12" i="3"/>
  <c r="AR45" i="3"/>
  <c r="AR31" i="3"/>
  <c r="AR13" i="3"/>
  <c r="AR46" i="3"/>
  <c r="DT6" i="3"/>
  <c r="AR17" i="3"/>
  <c r="AR30" i="3"/>
  <c r="CM14" i="3"/>
  <c r="CJ7" i="3"/>
  <c r="CY7" i="3"/>
  <c r="CG7" i="3"/>
  <c r="CI6" i="3"/>
  <c r="AR23" i="3"/>
  <c r="AR28" i="3"/>
  <c r="AR11" i="3"/>
  <c r="CJ6" i="3"/>
  <c r="CE7" i="3"/>
  <c r="EA10" i="3"/>
  <c r="CX6" i="3"/>
  <c r="DD6" i="3"/>
  <c r="EA6" i="3"/>
  <c r="CD7" i="3"/>
  <c r="CM9" i="3"/>
  <c r="DG17" i="3"/>
  <c r="AR33" i="3"/>
  <c r="AR56" i="3"/>
  <c r="DG7" i="3"/>
  <c r="AR38" i="3"/>
  <c r="AR24" i="3"/>
  <c r="AR37" i="3"/>
  <c r="AR18" i="3"/>
  <c r="DC6" i="3"/>
  <c r="AR57" i="3"/>
  <c r="CM13" i="3"/>
  <c r="DC7" i="3"/>
  <c r="DT7" i="3"/>
  <c r="DB6" i="3"/>
  <c r="AR22" i="3"/>
  <c r="AR40" i="3"/>
  <c r="AR19" i="3"/>
  <c r="CE6" i="3"/>
  <c r="DG13" i="3"/>
  <c r="CM17" i="3"/>
  <c r="DG9" i="3"/>
  <c r="AR10" i="3"/>
  <c r="CM16" i="3"/>
  <c r="AR51" i="3"/>
  <c r="AR52" i="3"/>
  <c r="AR26" i="3"/>
  <c r="AR16" i="3"/>
  <c r="AR49" i="3"/>
  <c r="AR41" i="3"/>
  <c r="AR15" i="3"/>
  <c r="DS7" i="3"/>
  <c r="AR55" i="3"/>
  <c r="CW6" i="3"/>
  <c r="CM7" i="3"/>
  <c r="DG8" i="3"/>
  <c r="CC7" i="3"/>
  <c r="CM21" i="3"/>
  <c r="CM19" i="3"/>
  <c r="AR14" i="3"/>
  <c r="AR47" i="3"/>
  <c r="EC6" i="3"/>
  <c r="AR8" i="3"/>
  <c r="CM10" i="3"/>
  <c r="CX7" i="3"/>
  <c r="DG16" i="3" s="1"/>
  <c r="EC8" i="3"/>
  <c r="AR44" i="3"/>
  <c r="AR48" i="3"/>
  <c r="AR43" i="3"/>
  <c r="AR35" i="3"/>
  <c r="DG10" i="3"/>
  <c r="DT10" i="3"/>
  <c r="DG15" i="3"/>
  <c r="EA9" i="3"/>
  <c r="AR9" i="3"/>
  <c r="CI7" i="3"/>
  <c r="AR20" i="3"/>
  <c r="EA8" i="3"/>
  <c r="AR54" i="3"/>
  <c r="CJ8" i="3"/>
  <c r="CM15" i="3"/>
  <c r="I22" i="2" l="1"/>
  <c r="BD6" i="3" s="1"/>
  <c r="AU6" i="3"/>
  <c r="B6" i="3" s="1"/>
  <c r="EL6" i="3"/>
  <c r="AL58" i="3"/>
  <c r="AS54" i="3"/>
  <c r="DV8" i="3"/>
  <c r="AS20" i="3"/>
  <c r="AS9" i="3"/>
  <c r="DV9" i="3"/>
  <c r="DM10" i="3"/>
  <c r="AS35" i="3"/>
  <c r="AS43" i="3"/>
  <c r="AS48" i="3"/>
  <c r="AS44" i="3"/>
  <c r="DW8" i="3"/>
  <c r="AS8" i="3"/>
  <c r="DW6" i="3"/>
  <c r="AS47" i="3"/>
  <c r="AS14" i="3"/>
  <c r="AS55" i="3"/>
  <c r="DN7" i="3"/>
  <c r="AS15" i="3"/>
  <c r="AS41" i="3"/>
  <c r="AS49" i="3"/>
  <c r="AS16" i="3"/>
  <c r="AS26" i="3"/>
  <c r="AS52" i="3"/>
  <c r="AS51" i="3"/>
  <c r="AS10" i="3"/>
  <c r="AS19" i="3"/>
  <c r="AS40" i="3"/>
  <c r="AS22" i="3"/>
  <c r="DM7" i="3"/>
  <c r="AS57" i="3"/>
  <c r="AS18" i="3"/>
  <c r="AS37" i="3"/>
  <c r="AS24" i="3"/>
  <c r="AS38" i="3"/>
  <c r="AS56" i="3"/>
  <c r="AS33" i="3"/>
  <c r="DV6" i="3"/>
  <c r="DV10" i="3"/>
  <c r="AS11" i="3"/>
  <c r="AS28" i="3"/>
  <c r="AS23" i="3"/>
  <c r="AS30" i="3"/>
  <c r="AS17" i="3"/>
  <c r="DM6" i="3"/>
  <c r="AS46" i="3"/>
  <c r="AS13" i="3"/>
  <c r="AS31" i="3"/>
  <c r="AS45" i="3"/>
  <c r="AS12" i="3"/>
  <c r="AS50" i="3"/>
  <c r="DN8" i="3"/>
  <c r="AS27" i="3"/>
  <c r="AS32" i="3"/>
  <c r="AS29" i="3"/>
  <c r="AS42" i="3"/>
  <c r="AS6" i="3"/>
  <c r="AT6" i="3" s="1"/>
  <c r="AR58" i="3"/>
  <c r="AS58" i="3" s="1"/>
  <c r="AS25" i="3"/>
  <c r="AS7" i="3"/>
  <c r="AS34" i="3"/>
  <c r="DN9" i="3"/>
  <c r="DV7" i="3"/>
  <c r="DN6" i="3"/>
  <c r="AS21" i="3"/>
  <c r="AS36" i="3"/>
  <c r="AS39" i="3"/>
  <c r="EG6" i="3"/>
  <c r="AS53" i="3"/>
  <c r="A22" i="3"/>
  <c r="AC21" i="3"/>
  <c r="EJ10" i="3"/>
  <c r="DJ32" i="3"/>
  <c r="DK32" i="3" s="1"/>
  <c r="AU7" i="3"/>
  <c r="B7" i="3" s="1"/>
  <c r="I782" i="2"/>
  <c r="BD46" i="3" s="1"/>
  <c r="AW46" i="3"/>
  <c r="AW58" i="3" s="1"/>
  <c r="P66" i="3" s="1"/>
  <c r="AX58" i="3"/>
  <c r="P67" i="3" s="1"/>
  <c r="EB10" i="3"/>
  <c r="BZ6" i="3"/>
  <c r="BO7" i="3"/>
  <c r="CS7" i="3"/>
  <c r="EB9" i="3"/>
  <c r="DQ9" i="3"/>
  <c r="EJ9" i="3"/>
  <c r="BP9" i="3"/>
  <c r="EE9" i="3"/>
  <c r="CS6" i="3"/>
  <c r="AV11" i="3"/>
  <c r="C11" i="3" s="1"/>
  <c r="A10" i="3"/>
  <c r="AC9" i="3"/>
  <c r="AF58" i="3"/>
  <c r="CB9" i="3"/>
  <c r="BY6" i="3"/>
  <c r="DQ8" i="3"/>
  <c r="CV8" i="3"/>
  <c r="EE8" i="3"/>
  <c r="EJ8" i="3"/>
  <c r="BP8" i="3"/>
  <c r="BX7" i="3"/>
  <c r="CR7" i="3"/>
  <c r="DJ28" i="3"/>
  <c r="DK28" i="3" s="1"/>
  <c r="EL57" i="3"/>
  <c r="BX6" i="3"/>
  <c r="CR6" i="3"/>
  <c r="AY58" i="3"/>
  <c r="P68" i="3" s="1"/>
  <c r="AE58" i="3"/>
  <c r="CB10" i="3"/>
  <c r="BQ11" i="3"/>
  <c r="DR10" i="3"/>
  <c r="BP10" i="3"/>
  <c r="EE10" i="3"/>
  <c r="DJ30" i="3"/>
  <c r="DK30" i="3" s="1"/>
  <c r="DJ33" i="3"/>
  <c r="DK33" i="3" s="1"/>
  <c r="DJ34" i="3"/>
  <c r="DJ31" i="3"/>
  <c r="DK31" i="3" s="1"/>
  <c r="CK37" i="3"/>
  <c r="CK35" i="3"/>
  <c r="CK36" i="3"/>
  <c r="CK41" i="3"/>
  <c r="CK38" i="3"/>
  <c r="CK39" i="3"/>
  <c r="BF58" i="3"/>
  <c r="CK30" i="3"/>
  <c r="I839" i="2"/>
  <c r="BD49" i="3" s="1"/>
  <c r="AK62" i="3"/>
  <c r="O72" i="3" s="1"/>
  <c r="EB7" i="3"/>
  <c r="CV7" i="3"/>
  <c r="EE7" i="3"/>
  <c r="CK32" i="3"/>
  <c r="CK33" i="3"/>
  <c r="CK29" i="3"/>
  <c r="R40" i="3"/>
  <c r="R23" i="3"/>
  <c r="AC17" i="3"/>
  <c r="J45" i="5"/>
  <c r="DJ18" i="3"/>
  <c r="DK18" i="3" s="1"/>
  <c r="V973" i="2"/>
  <c r="CM28" i="3"/>
  <c r="EF8" i="3"/>
  <c r="CZ7" i="3"/>
  <c r="CZ6" i="3"/>
  <c r="EF7" i="3"/>
  <c r="DG18" i="3"/>
  <c r="DG21" i="3"/>
  <c r="CF6" i="3"/>
  <c r="DA7" i="3"/>
  <c r="DG19" i="3" s="1"/>
  <c r="CG6" i="3"/>
  <c r="CM12" i="3" s="1"/>
  <c r="DG28" i="3"/>
  <c r="DS10" i="3"/>
  <c r="CM35" i="3"/>
  <c r="CF7" i="3"/>
  <c r="CJ10" i="3"/>
  <c r="EC10" i="3"/>
  <c r="EC9" i="3"/>
  <c r="EF9" i="3"/>
  <c r="DT8" i="3"/>
  <c r="EC7" i="3"/>
  <c r="CH6" i="3"/>
  <c r="DT9" i="3"/>
  <c r="DA6" i="3"/>
  <c r="DG12" i="3" s="1"/>
  <c r="EF10" i="3"/>
  <c r="DG14" i="3"/>
  <c r="DG11" i="3"/>
  <c r="CM11" i="3"/>
  <c r="CM18" i="3"/>
  <c r="AU58" i="3" l="1"/>
  <c r="B58" i="3" s="1"/>
  <c r="AF76" i="3"/>
  <c r="AL59" i="3"/>
  <c r="AV58" i="3"/>
  <c r="C58" i="3" s="1"/>
  <c r="AV6" i="3"/>
  <c r="C6" i="3" s="1"/>
  <c r="EG10" i="3"/>
  <c r="G10" i="3" s="1"/>
  <c r="DM9" i="3"/>
  <c r="DW7" i="3"/>
  <c r="DM8" i="3"/>
  <c r="EG9" i="3"/>
  <c r="G9" i="3" s="1"/>
  <c r="DW9" i="3"/>
  <c r="DW10" i="3"/>
  <c r="DN10" i="3"/>
  <c r="BS6" i="3"/>
  <c r="EG7" i="3"/>
  <c r="G7" i="3" s="1"/>
  <c r="DE6" i="3"/>
  <c r="EG8" i="3"/>
  <c r="G8" i="3" s="1"/>
  <c r="AF59" i="3"/>
  <c r="N67" i="3" s="1"/>
  <c r="BD58" i="3"/>
  <c r="Q73" i="3"/>
  <c r="AF77" i="3"/>
  <c r="DJ39" i="3"/>
  <c r="DK39" i="3" s="1"/>
  <c r="DJ37" i="3"/>
  <c r="DK37" i="3" s="1"/>
  <c r="DJ40" i="3"/>
  <c r="DK40" i="3" s="1"/>
  <c r="DK34" i="3"/>
  <c r="DJ35" i="3"/>
  <c r="DK35" i="3" s="1"/>
  <c r="DJ38" i="3"/>
  <c r="DK38" i="3" s="1"/>
  <c r="DJ41" i="3"/>
  <c r="DJ36" i="3"/>
  <c r="DK36" i="3" s="1"/>
  <c r="CA10" i="3"/>
  <c r="BJ10" i="3"/>
  <c r="CU10" i="3"/>
  <c r="AE59" i="3"/>
  <c r="N66" i="3" s="1"/>
  <c r="N76" i="3"/>
  <c r="CU8" i="3"/>
  <c r="BJ8" i="3"/>
  <c r="CA8" i="3"/>
  <c r="AV7" i="3"/>
  <c r="C7" i="3" s="1"/>
  <c r="G6" i="3"/>
  <c r="AT7" i="3"/>
  <c r="AT8" i="3" s="1"/>
  <c r="AT9" i="3" s="1"/>
  <c r="AT10" i="3" s="1"/>
  <c r="AT11" i="3" s="1"/>
  <c r="AT12" i="3" s="1"/>
  <c r="AT13" i="3" s="1"/>
  <c r="AT14" i="3" s="1"/>
  <c r="AT15" i="3" s="1"/>
  <c r="AT16" i="3" s="1"/>
  <c r="AT17" i="3" s="1"/>
  <c r="AT18" i="3" s="1"/>
  <c r="AT19" i="3" s="1"/>
  <c r="AT20" i="3" s="1"/>
  <c r="AT21" i="3" s="1"/>
  <c r="AT22" i="3" s="1"/>
  <c r="AT23" i="3" s="1"/>
  <c r="AT24" i="3" s="1"/>
  <c r="AT25" i="3" s="1"/>
  <c r="AT26" i="3" s="1"/>
  <c r="AT27" i="3" s="1"/>
  <c r="AT28" i="3" s="1"/>
  <c r="AT29" i="3" s="1"/>
  <c r="AT30" i="3" s="1"/>
  <c r="AT31" i="3" s="1"/>
  <c r="AT32" i="3" s="1"/>
  <c r="AT33" i="3" s="1"/>
  <c r="AT34" i="3" s="1"/>
  <c r="AT35" i="3" s="1"/>
  <c r="AT36" i="3" s="1"/>
  <c r="AT37" i="3" s="1"/>
  <c r="AT38" i="3" s="1"/>
  <c r="AT39" i="3" s="1"/>
  <c r="AT40" i="3" s="1"/>
  <c r="AT41" i="3" s="1"/>
  <c r="AT42" i="3" s="1"/>
  <c r="AT43" i="3" s="1"/>
  <c r="AT44" i="3" s="1"/>
  <c r="AT45" i="3" s="1"/>
  <c r="AT46" i="3" s="1"/>
  <c r="AT47" i="3" s="1"/>
  <c r="AT48" i="3" s="1"/>
  <c r="AT49" i="3" s="1"/>
  <c r="AT50" i="3" s="1"/>
  <c r="AT51" i="3" s="1"/>
  <c r="AT52" i="3" s="1"/>
  <c r="AT53" i="3" s="1"/>
  <c r="AT54" i="3" s="1"/>
  <c r="AT55" i="3" s="1"/>
  <c r="AT56" i="3" s="1"/>
  <c r="AT57" i="3" s="1"/>
  <c r="CK48" i="3"/>
  <c r="CK47" i="3"/>
  <c r="CK46" i="3"/>
  <c r="CK42" i="3"/>
  <c r="CK45" i="3"/>
  <c r="CK44" i="3"/>
  <c r="CK43" i="3"/>
  <c r="AC10" i="3"/>
  <c r="A11" i="3"/>
  <c r="BJ9" i="3"/>
  <c r="CU9" i="3"/>
  <c r="CA9" i="3"/>
  <c r="A23" i="3"/>
  <c r="AC22" i="3"/>
  <c r="CV11" i="3"/>
  <c r="DZ11" i="3"/>
  <c r="EE11" i="3"/>
  <c r="EJ11" i="3"/>
  <c r="DQ11" i="3"/>
  <c r="BQ12" i="3"/>
  <c r="CB11" i="3"/>
  <c r="BP11" i="3"/>
  <c r="DR11" i="3"/>
  <c r="EB11" i="3"/>
  <c r="CT7" i="3"/>
  <c r="BZ7" i="3"/>
  <c r="P73" i="3"/>
  <c r="DG35" i="3"/>
  <c r="CM34" i="3"/>
  <c r="CM20" i="3"/>
  <c r="CM27" i="3"/>
  <c r="DD11" i="3"/>
  <c r="DT11" i="3"/>
  <c r="DS11" i="3"/>
  <c r="CH7" i="3"/>
  <c r="EA11" i="3"/>
  <c r="EC11" i="3"/>
  <c r="DG27" i="3"/>
  <c r="DB7" i="3"/>
  <c r="DD7" i="3"/>
  <c r="DC10" i="3"/>
  <c r="DG20" i="3"/>
  <c r="EF11" i="3"/>
  <c r="CJ11" i="3"/>
  <c r="CJ9" i="3"/>
  <c r="DG34" i="3"/>
  <c r="CM42" i="3"/>
  <c r="DD8" i="3"/>
  <c r="AF79" i="3" l="1"/>
  <c r="N78" i="3" s="1"/>
  <c r="N75" i="3"/>
  <c r="T66" i="3" s="1"/>
  <c r="AL62" i="3"/>
  <c r="O73" i="3" s="1"/>
  <c r="N73" i="3"/>
  <c r="EG11" i="3"/>
  <c r="DE7" i="3"/>
  <c r="DW11" i="3"/>
  <c r="DV11" i="3"/>
  <c r="BS7" i="3"/>
  <c r="DN11" i="3"/>
  <c r="DM11" i="3"/>
  <c r="BK8" i="3"/>
  <c r="CO8" i="3"/>
  <c r="BU8" i="3"/>
  <c r="P75" i="3"/>
  <c r="T67" i="3" s="1"/>
  <c r="AF80" i="3"/>
  <c r="P78" i="3" s="1"/>
  <c r="P79" i="3" s="1"/>
  <c r="BK9" i="3"/>
  <c r="BU9" i="3"/>
  <c r="CO9" i="3"/>
  <c r="DJ45" i="3"/>
  <c r="DK45" i="3" s="1"/>
  <c r="DJ42" i="3"/>
  <c r="DK42" i="3" s="1"/>
  <c r="DJ48" i="3"/>
  <c r="DJ44" i="3"/>
  <c r="DK44" i="3" s="1"/>
  <c r="DK41" i="3"/>
  <c r="DJ47" i="3"/>
  <c r="DK47" i="3" s="1"/>
  <c r="DJ43" i="3"/>
  <c r="DK43" i="3" s="1"/>
  <c r="DJ46" i="3"/>
  <c r="DK46" i="3" s="1"/>
  <c r="P76" i="3"/>
  <c r="AE62" i="3"/>
  <c r="O66" i="3" s="1"/>
  <c r="BU10" i="3"/>
  <c r="CO10" i="3"/>
  <c r="BK10" i="3"/>
  <c r="BJ11" i="3"/>
  <c r="CA11" i="3"/>
  <c r="CU11" i="3"/>
  <c r="DQ12" i="3"/>
  <c r="EJ12" i="3"/>
  <c r="EB12" i="3"/>
  <c r="CB12" i="3"/>
  <c r="DR12" i="3"/>
  <c r="EE12" i="3"/>
  <c r="DZ12" i="3"/>
  <c r="BP12" i="3"/>
  <c r="BQ13" i="3"/>
  <c r="CV12" i="3"/>
  <c r="A24" i="3"/>
  <c r="AC23" i="3"/>
  <c r="A12" i="3"/>
  <c r="AC11" i="3"/>
  <c r="CK53" i="3"/>
  <c r="CK55" i="3"/>
  <c r="CK52" i="3"/>
  <c r="CK54" i="3"/>
  <c r="CK49" i="3"/>
  <c r="CK51" i="3"/>
  <c r="CK50" i="3"/>
  <c r="AF62" i="3"/>
  <c r="O67" i="3" s="1"/>
  <c r="CW9" i="3"/>
  <c r="DG42" i="3"/>
  <c r="DC11" i="3"/>
  <c r="EC12" i="3"/>
  <c r="EA12" i="3"/>
  <c r="CI9" i="3"/>
  <c r="CI8" i="3"/>
  <c r="EF12" i="3"/>
  <c r="CW8" i="3"/>
  <c r="DC9" i="3"/>
  <c r="CJ12" i="3"/>
  <c r="CM49" i="3"/>
  <c r="CW10" i="3"/>
  <c r="CC8" i="3"/>
  <c r="DC8" i="3"/>
  <c r="CC10" i="3"/>
  <c r="DT12" i="3"/>
  <c r="DS12" i="3"/>
  <c r="CI10" i="3"/>
  <c r="CC9" i="3"/>
  <c r="DG41" i="3"/>
  <c r="CM41" i="3"/>
  <c r="DD12" i="3"/>
  <c r="DG29" i="3"/>
  <c r="DG22" i="3"/>
  <c r="DG36" i="3"/>
  <c r="CM22" i="3"/>
  <c r="CM36" i="3"/>
  <c r="CM29" i="3"/>
  <c r="DN12" i="3" l="1"/>
  <c r="DM12" i="3"/>
  <c r="EG12" i="3"/>
  <c r="G12" i="3" s="1"/>
  <c r="DV12" i="3"/>
  <c r="DW12" i="3"/>
  <c r="CK56" i="3"/>
  <c r="CK62" i="3"/>
  <c r="CK58" i="3"/>
  <c r="CK61" i="3"/>
  <c r="CK57" i="3"/>
  <c r="CK59" i="3"/>
  <c r="CK60" i="3"/>
  <c r="A13" i="3"/>
  <c r="AC12" i="3"/>
  <c r="CB13" i="3"/>
  <c r="EE13" i="3"/>
  <c r="DR13" i="3"/>
  <c r="DQ13" i="3"/>
  <c r="CV13" i="3"/>
  <c r="BQ14" i="3"/>
  <c r="BP13" i="3"/>
  <c r="DZ13" i="3"/>
  <c r="EB13" i="3"/>
  <c r="EJ13" i="3"/>
  <c r="CO11" i="3"/>
  <c r="BU11" i="3"/>
  <c r="BK11" i="3"/>
  <c r="BV9" i="3"/>
  <c r="CP9" i="3"/>
  <c r="BL9" i="3"/>
  <c r="DJ51" i="3"/>
  <c r="DK51" i="3" s="1"/>
  <c r="DJ54" i="3"/>
  <c r="DK54" i="3" s="1"/>
  <c r="DJ55" i="3"/>
  <c r="DK48" i="3"/>
  <c r="DJ50" i="3"/>
  <c r="DK50" i="3" s="1"/>
  <c r="DJ53" i="3"/>
  <c r="DK53" i="3" s="1"/>
  <c r="DJ49" i="3"/>
  <c r="DK49" i="3" s="1"/>
  <c r="DJ52" i="3"/>
  <c r="DK52" i="3" s="1"/>
  <c r="BJ12" i="3"/>
  <c r="CA12" i="3"/>
  <c r="CU12" i="3"/>
  <c r="AC24" i="3"/>
  <c r="A25" i="3"/>
  <c r="BV10" i="3"/>
  <c r="CP10" i="3"/>
  <c r="BL10" i="3"/>
  <c r="CP8" i="3"/>
  <c r="BV8" i="3"/>
  <c r="BL8" i="3"/>
  <c r="G11" i="3"/>
  <c r="CJ13" i="3"/>
  <c r="DD13" i="3"/>
  <c r="EC13" i="3"/>
  <c r="EF13" i="3"/>
  <c r="CD9" i="3"/>
  <c r="DG49" i="3"/>
  <c r="CX8" i="3"/>
  <c r="DC12" i="3"/>
  <c r="CM56" i="3"/>
  <c r="DS13" i="3"/>
  <c r="CW11" i="3"/>
  <c r="CX9" i="3"/>
  <c r="DG48" i="3"/>
  <c r="CM48" i="3"/>
  <c r="CD10" i="3"/>
  <c r="CD8" i="3"/>
  <c r="CI11" i="3"/>
  <c r="DT13" i="3"/>
  <c r="EA13" i="3"/>
  <c r="CC11" i="3"/>
  <c r="CX10" i="3"/>
  <c r="CM30" i="3"/>
  <c r="DG23" i="3"/>
  <c r="DG43" i="3"/>
  <c r="DG30" i="3"/>
  <c r="CM37" i="3"/>
  <c r="CM23" i="3"/>
  <c r="CM43" i="3"/>
  <c r="DG37" i="3"/>
  <c r="DV13" i="3" l="1"/>
  <c r="DM13" i="3"/>
  <c r="DN13" i="3"/>
  <c r="EG13" i="3"/>
  <c r="DW13" i="3"/>
  <c r="BW9" i="3"/>
  <c r="BM9" i="3"/>
  <c r="CQ9" i="3"/>
  <c r="CK66" i="3"/>
  <c r="CK69" i="3"/>
  <c r="CK65" i="3"/>
  <c r="CK63" i="3"/>
  <c r="CK64" i="3"/>
  <c r="CK67" i="3"/>
  <c r="CK68" i="3"/>
  <c r="CU13" i="3"/>
  <c r="CA13" i="3"/>
  <c r="BJ13" i="3"/>
  <c r="AC13" i="3"/>
  <c r="A14" i="3"/>
  <c r="BM8" i="3"/>
  <c r="BW8" i="3"/>
  <c r="CQ8" i="3"/>
  <c r="AC25" i="3"/>
  <c r="A26" i="3"/>
  <c r="CO12" i="3"/>
  <c r="BK12" i="3"/>
  <c r="BU12" i="3"/>
  <c r="DJ58" i="3"/>
  <c r="DK58" i="3" s="1"/>
  <c r="DJ57" i="3"/>
  <c r="DK57" i="3" s="1"/>
  <c r="DJ62" i="3"/>
  <c r="DJ61" i="3"/>
  <c r="DK61" i="3" s="1"/>
  <c r="DJ59" i="3"/>
  <c r="DK59" i="3" s="1"/>
  <c r="DK55" i="3"/>
  <c r="DJ56" i="3"/>
  <c r="DK56" i="3" s="1"/>
  <c r="DJ60" i="3"/>
  <c r="DK60" i="3" s="1"/>
  <c r="DQ14" i="3"/>
  <c r="CV14" i="3"/>
  <c r="BQ15" i="3"/>
  <c r="EE14" i="3"/>
  <c r="BP14" i="3"/>
  <c r="EJ14" i="3"/>
  <c r="DZ14" i="3"/>
  <c r="EB14" i="3"/>
  <c r="CB14" i="3"/>
  <c r="DR14" i="3"/>
  <c r="BW10" i="3"/>
  <c r="BM10" i="3"/>
  <c r="CQ10" i="3"/>
  <c r="BL11" i="3"/>
  <c r="CP11" i="3"/>
  <c r="BV11" i="3"/>
  <c r="DG56" i="3"/>
  <c r="CY9" i="3"/>
  <c r="CM63" i="3"/>
  <c r="CM55" i="3"/>
  <c r="CC12" i="3"/>
  <c r="EF14" i="3"/>
  <c r="EC14" i="3"/>
  <c r="CE10" i="3"/>
  <c r="CX11" i="3"/>
  <c r="DT14" i="3"/>
  <c r="CD11" i="3"/>
  <c r="CE9" i="3"/>
  <c r="CI12" i="3"/>
  <c r="CE8" i="3"/>
  <c r="CW12" i="3"/>
  <c r="DG55" i="3"/>
  <c r="DD14" i="3"/>
  <c r="DS14" i="3"/>
  <c r="CY10" i="3"/>
  <c r="DC13" i="3"/>
  <c r="CY8" i="3"/>
  <c r="EA14" i="3"/>
  <c r="CJ14" i="3"/>
  <c r="DG31" i="3"/>
  <c r="CM50" i="3"/>
  <c r="CM38" i="3"/>
  <c r="DG44" i="3"/>
  <c r="CM44" i="3"/>
  <c r="CM31" i="3"/>
  <c r="CM24" i="3"/>
  <c r="DG50" i="3"/>
  <c r="DG38" i="3"/>
  <c r="DG24" i="3"/>
  <c r="DV14" i="3" l="1"/>
  <c r="DN14" i="3"/>
  <c r="DM14" i="3"/>
  <c r="DW14" i="3"/>
  <c r="EG14" i="3"/>
  <c r="BJ14" i="3"/>
  <c r="CU14" i="3"/>
  <c r="CA14" i="3"/>
  <c r="BM11" i="3"/>
  <c r="BW11" i="3"/>
  <c r="CQ11" i="3"/>
  <c r="EJ15" i="3"/>
  <c r="BP15" i="3"/>
  <c r="EE15" i="3"/>
  <c r="DQ15" i="3"/>
  <c r="DR15" i="3"/>
  <c r="DZ15" i="3"/>
  <c r="BQ16" i="3"/>
  <c r="CB15" i="3"/>
  <c r="CV15" i="3"/>
  <c r="EB15" i="3"/>
  <c r="DJ67" i="3"/>
  <c r="DK67" i="3" s="1"/>
  <c r="DJ68" i="3"/>
  <c r="DK68" i="3" s="1"/>
  <c r="DJ64" i="3"/>
  <c r="DK64" i="3" s="1"/>
  <c r="DJ69" i="3"/>
  <c r="DK62" i="3"/>
  <c r="DJ66" i="3"/>
  <c r="DK66" i="3" s="1"/>
  <c r="DJ63" i="3"/>
  <c r="DK63" i="3" s="1"/>
  <c r="DJ65" i="3"/>
  <c r="DK65" i="3" s="1"/>
  <c r="CP12" i="3"/>
  <c r="BL12" i="3"/>
  <c r="BV12" i="3"/>
  <c r="A15" i="3"/>
  <c r="AC15" i="3" s="1"/>
  <c r="AC14" i="3"/>
  <c r="CR9" i="3"/>
  <c r="BX9" i="3"/>
  <c r="BN9" i="3"/>
  <c r="CK75" i="3"/>
  <c r="CK70" i="3"/>
  <c r="CK71" i="3"/>
  <c r="CK77" i="3"/>
  <c r="CK76" i="3"/>
  <c r="CK73" i="3"/>
  <c r="CK74" i="3"/>
  <c r="G13" i="3"/>
  <c r="BN10" i="3"/>
  <c r="BX10" i="3"/>
  <c r="CR10" i="3"/>
  <c r="AC26" i="3"/>
  <c r="A27" i="3"/>
  <c r="BX8" i="3"/>
  <c r="CR8" i="3"/>
  <c r="BN8" i="3"/>
  <c r="BU13" i="3"/>
  <c r="BK13" i="3"/>
  <c r="CO13" i="3"/>
  <c r="DC14" i="3"/>
  <c r="DT15" i="3"/>
  <c r="CM62" i="3"/>
  <c r="DS15" i="3"/>
  <c r="DD15" i="3"/>
  <c r="DG63" i="3"/>
  <c r="CD12" i="3"/>
  <c r="CF9" i="3"/>
  <c r="CF10" i="3"/>
  <c r="CF8" i="3"/>
  <c r="CI13" i="3"/>
  <c r="EC15" i="3"/>
  <c r="CM70" i="3"/>
  <c r="CZ10" i="3"/>
  <c r="CW13" i="3"/>
  <c r="EA15" i="3"/>
  <c r="CZ8" i="3"/>
  <c r="CE11" i="3"/>
  <c r="EF15" i="3"/>
  <c r="DG62" i="3"/>
  <c r="CX12" i="3"/>
  <c r="CY11" i="3"/>
  <c r="CJ15" i="3"/>
  <c r="CZ9" i="3"/>
  <c r="CC13" i="3"/>
  <c r="CM51" i="3"/>
  <c r="CM32" i="3"/>
  <c r="CM39" i="3"/>
  <c r="CM25" i="3"/>
  <c r="DG39" i="3"/>
  <c r="DG57" i="3"/>
  <c r="DG25" i="3"/>
  <c r="CM45" i="3"/>
  <c r="DG51" i="3"/>
  <c r="DG45" i="3"/>
  <c r="DG32" i="3"/>
  <c r="CM57" i="3"/>
  <c r="EG15" i="3" l="1"/>
  <c r="DV15" i="3"/>
  <c r="DW15" i="3"/>
  <c r="DN15" i="3"/>
  <c r="DM15" i="3"/>
  <c r="CK83" i="3"/>
  <c r="CK78" i="3"/>
  <c r="CK81" i="3"/>
  <c r="CK82" i="3"/>
  <c r="CK80" i="3"/>
  <c r="CK79" i="3"/>
  <c r="CK84" i="3"/>
  <c r="CQ12" i="3"/>
  <c r="BW12" i="3"/>
  <c r="BM12" i="3"/>
  <c r="BY8" i="3"/>
  <c r="BO8" i="3"/>
  <c r="CS8" i="3"/>
  <c r="DR16" i="3"/>
  <c r="DQ16" i="3"/>
  <c r="CB16" i="3"/>
  <c r="CV16" i="3"/>
  <c r="BP16" i="3"/>
  <c r="EJ16" i="3"/>
  <c r="BQ17" i="3"/>
  <c r="DZ16" i="3"/>
  <c r="EE16" i="3"/>
  <c r="EB16" i="3"/>
  <c r="BK14" i="3"/>
  <c r="BU14" i="3"/>
  <c r="CO14" i="3"/>
  <c r="DJ70" i="3"/>
  <c r="DK70" i="3" s="1"/>
  <c r="DJ75" i="3"/>
  <c r="DK75" i="3" s="1"/>
  <c r="DJ71" i="3"/>
  <c r="DK71" i="3" s="1"/>
  <c r="DJ74" i="3"/>
  <c r="DK74" i="3" s="1"/>
  <c r="DJ73" i="3"/>
  <c r="DK73" i="3" s="1"/>
  <c r="DK69" i="3"/>
  <c r="DJ76" i="3"/>
  <c r="DK76" i="3" s="1"/>
  <c r="DJ77" i="3"/>
  <c r="CU15" i="3"/>
  <c r="CA15" i="3"/>
  <c r="BJ15" i="3"/>
  <c r="BN11" i="3"/>
  <c r="BX11" i="3"/>
  <c r="CR11" i="3"/>
  <c r="BO9" i="3"/>
  <c r="BY9" i="3"/>
  <c r="CS9" i="3"/>
  <c r="BV13" i="3"/>
  <c r="BL13" i="3"/>
  <c r="CP13" i="3"/>
  <c r="AC27" i="3"/>
  <c r="A28" i="3"/>
  <c r="CS10" i="3"/>
  <c r="BO10" i="3"/>
  <c r="BY10" i="3"/>
  <c r="G14" i="3"/>
  <c r="CM69" i="3"/>
  <c r="CY12" i="3"/>
  <c r="CJ16" i="3"/>
  <c r="DG70" i="3"/>
  <c r="DC15" i="3"/>
  <c r="CF11" i="3"/>
  <c r="DA9" i="3"/>
  <c r="DA10" i="3"/>
  <c r="DA8" i="3"/>
  <c r="DD16" i="3"/>
  <c r="CZ11" i="3"/>
  <c r="CM78" i="3"/>
  <c r="CE12" i="3"/>
  <c r="EA16" i="3"/>
  <c r="CC14" i="3"/>
  <c r="DG69" i="3"/>
  <c r="CI14" i="3"/>
  <c r="DS16" i="3"/>
  <c r="EF16" i="3"/>
  <c r="CW14" i="3"/>
  <c r="CG10" i="3"/>
  <c r="CG8" i="3"/>
  <c r="DT16" i="3"/>
  <c r="EC16" i="3"/>
  <c r="CG9" i="3"/>
  <c r="CX13" i="3"/>
  <c r="CD13" i="3"/>
  <c r="DG52" i="3"/>
  <c r="CM46" i="3"/>
  <c r="DG33" i="3"/>
  <c r="DG40" i="3"/>
  <c r="DG26" i="3"/>
  <c r="DG46" i="3"/>
  <c r="CM52" i="3"/>
  <c r="CM64" i="3"/>
  <c r="DG64" i="3"/>
  <c r="CM40" i="3"/>
  <c r="CM26" i="3"/>
  <c r="CM33" i="3"/>
  <c r="DG58" i="3"/>
  <c r="CM58" i="3"/>
  <c r="DW16" i="3" l="1"/>
  <c r="DM16" i="3"/>
  <c r="EG16" i="3"/>
  <c r="DN16" i="3"/>
  <c r="DV16" i="3"/>
  <c r="BO11" i="3"/>
  <c r="CS11" i="3"/>
  <c r="BY11" i="3"/>
  <c r="DK77" i="3"/>
  <c r="DJ83" i="3"/>
  <c r="DK83" i="3" s="1"/>
  <c r="DJ81" i="3"/>
  <c r="DK81" i="3" s="1"/>
  <c r="DJ78" i="3"/>
  <c r="DK78" i="3" s="1"/>
  <c r="DJ84" i="3"/>
  <c r="DJ82" i="3"/>
  <c r="DK82" i="3" s="1"/>
  <c r="DJ79" i="3"/>
  <c r="DK79" i="3" s="1"/>
  <c r="DJ80" i="3"/>
  <c r="DK80" i="3" s="1"/>
  <c r="CQ13" i="3"/>
  <c r="BM13" i="3"/>
  <c r="BW13" i="3"/>
  <c r="BZ9" i="3"/>
  <c r="CT9" i="3"/>
  <c r="BU15" i="3"/>
  <c r="BK15" i="3"/>
  <c r="CO15" i="3"/>
  <c r="CA16" i="3"/>
  <c r="BJ16" i="3"/>
  <c r="CU16" i="3"/>
  <c r="BN12" i="3"/>
  <c r="CR12" i="3"/>
  <c r="BX12" i="3"/>
  <c r="CK91" i="3"/>
  <c r="CK86" i="3"/>
  <c r="CK88" i="3"/>
  <c r="CK90" i="3"/>
  <c r="CK89" i="3"/>
  <c r="CK85" i="3"/>
  <c r="CK87" i="3"/>
  <c r="CT10" i="3"/>
  <c r="BZ10" i="3"/>
  <c r="CP14" i="3"/>
  <c r="BV14" i="3"/>
  <c r="BL14" i="3"/>
  <c r="EB17" i="3"/>
  <c r="DQ17" i="3"/>
  <c r="DR17" i="3"/>
  <c r="BP17" i="3"/>
  <c r="DZ17" i="3"/>
  <c r="BQ18" i="3"/>
  <c r="EE17" i="3"/>
  <c r="EJ17" i="3"/>
  <c r="CB17" i="3"/>
  <c r="CV17" i="3"/>
  <c r="BZ8" i="3"/>
  <c r="CT8" i="3"/>
  <c r="AC28" i="3"/>
  <c r="A29" i="3"/>
  <c r="G15" i="3"/>
  <c r="CE13" i="3"/>
  <c r="CG11" i="3"/>
  <c r="DG78" i="3"/>
  <c r="CH9" i="3"/>
  <c r="CW15" i="3"/>
  <c r="CM85" i="3"/>
  <c r="CH10" i="3"/>
  <c r="EC17" i="3"/>
  <c r="EA17" i="3"/>
  <c r="CJ17" i="3"/>
  <c r="CI15" i="3"/>
  <c r="CY13" i="3"/>
  <c r="CM77" i="3"/>
  <c r="CZ12" i="3"/>
  <c r="DT17" i="3"/>
  <c r="DD17" i="3"/>
  <c r="DG77" i="3"/>
  <c r="DB9" i="3"/>
  <c r="CX14" i="3"/>
  <c r="CC15" i="3"/>
  <c r="CF12" i="3"/>
  <c r="CD14" i="3"/>
  <c r="DS17" i="3"/>
  <c r="EF17" i="3"/>
  <c r="CH8" i="3"/>
  <c r="DA11" i="3"/>
  <c r="DC16" i="3"/>
  <c r="DB10" i="3"/>
  <c r="DB8" i="3"/>
  <c r="CM59" i="3"/>
  <c r="CM47" i="3"/>
  <c r="DG71" i="3"/>
  <c r="DG59" i="3"/>
  <c r="DG53" i="3"/>
  <c r="DG65" i="3"/>
  <c r="CM71" i="3"/>
  <c r="CM53" i="3"/>
  <c r="CM65" i="3"/>
  <c r="DG47" i="3"/>
  <c r="DE8" i="3" l="1"/>
  <c r="DE10" i="3"/>
  <c r="BS8" i="3"/>
  <c r="EG17" i="3"/>
  <c r="DN17" i="3"/>
  <c r="DE9" i="3"/>
  <c r="DM17" i="3"/>
  <c r="DV17" i="3"/>
  <c r="DW17" i="3"/>
  <c r="BS10" i="3"/>
  <c r="BS9" i="3"/>
  <c r="CA17" i="3"/>
  <c r="BJ17" i="3"/>
  <c r="CU17" i="3"/>
  <c r="CQ14" i="3"/>
  <c r="BW14" i="3"/>
  <c r="BM14" i="3"/>
  <c r="BV15" i="3"/>
  <c r="BL15" i="3"/>
  <c r="CP15" i="3"/>
  <c r="AC29" i="3"/>
  <c r="A30" i="3"/>
  <c r="BK16" i="3"/>
  <c r="BU16" i="3"/>
  <c r="CO16" i="3"/>
  <c r="BN13" i="3"/>
  <c r="CR13" i="3"/>
  <c r="BX13" i="3"/>
  <c r="CT11" i="3"/>
  <c r="BZ11" i="3"/>
  <c r="EJ18" i="3"/>
  <c r="BQ19" i="3"/>
  <c r="DR18" i="3"/>
  <c r="CB18" i="3"/>
  <c r="CV18" i="3"/>
  <c r="EE18" i="3"/>
  <c r="DQ18" i="3"/>
  <c r="EB18" i="3"/>
  <c r="DZ18" i="3"/>
  <c r="BP18" i="3"/>
  <c r="DK84" i="3"/>
  <c r="DJ86" i="3"/>
  <c r="DK86" i="3" s="1"/>
  <c r="DJ91" i="3"/>
  <c r="DJ89" i="3"/>
  <c r="DK89" i="3" s="1"/>
  <c r="DJ88" i="3"/>
  <c r="DK88" i="3" s="1"/>
  <c r="DJ85" i="3"/>
  <c r="DK85" i="3" s="1"/>
  <c r="DJ90" i="3"/>
  <c r="DK90" i="3" s="1"/>
  <c r="DJ87" i="3"/>
  <c r="DK87" i="3" s="1"/>
  <c r="CS12" i="3"/>
  <c r="BO12" i="3"/>
  <c r="BY12" i="3"/>
  <c r="CK96" i="3"/>
  <c r="CK92" i="3"/>
  <c r="CK98" i="3"/>
  <c r="CK93" i="3"/>
  <c r="CK95" i="3"/>
  <c r="CK94" i="3"/>
  <c r="CK97" i="3"/>
  <c r="G16" i="3"/>
  <c r="CY14" i="3"/>
  <c r="EA18" i="3"/>
  <c r="CM84" i="3"/>
  <c r="CE14" i="3"/>
  <c r="CX15" i="3"/>
  <c r="CC16" i="3"/>
  <c r="CF13" i="3"/>
  <c r="EF18" i="3"/>
  <c r="CG12" i="3"/>
  <c r="DB11" i="3"/>
  <c r="DS18" i="3"/>
  <c r="DT18" i="3"/>
  <c r="CI16" i="3"/>
  <c r="CW16" i="3"/>
  <c r="DC17" i="3"/>
  <c r="CD15" i="3"/>
  <c r="CH11" i="3"/>
  <c r="CJ18" i="3"/>
  <c r="EC18" i="3"/>
  <c r="DG84" i="3"/>
  <c r="DA12" i="3"/>
  <c r="CM92" i="3"/>
  <c r="CZ13" i="3"/>
  <c r="DD18" i="3"/>
  <c r="DG85" i="3"/>
  <c r="DG66" i="3"/>
  <c r="CM66" i="3"/>
  <c r="DG73" i="3"/>
  <c r="CM79" i="3"/>
  <c r="CM60" i="3"/>
  <c r="CM54" i="3"/>
  <c r="DG79" i="3"/>
  <c r="CM73" i="3"/>
  <c r="DG54" i="3"/>
  <c r="DG60" i="3"/>
  <c r="DW18" i="3" l="1"/>
  <c r="BS11" i="3"/>
  <c r="DM18" i="3"/>
  <c r="DN18" i="3"/>
  <c r="DE11" i="3"/>
  <c r="EG18" i="3"/>
  <c r="G18" i="3" s="1"/>
  <c r="DV18" i="3"/>
  <c r="CP16" i="3"/>
  <c r="BV16" i="3"/>
  <c r="BL16" i="3"/>
  <c r="CQ15" i="3"/>
  <c r="BM15" i="3"/>
  <c r="BW15" i="3"/>
  <c r="G17" i="3"/>
  <c r="CS13" i="3"/>
  <c r="BY13" i="3"/>
  <c r="BO13" i="3"/>
  <c r="A31" i="3"/>
  <c r="AC30" i="3"/>
  <c r="BN14" i="3"/>
  <c r="BX14" i="3"/>
  <c r="CR14" i="3"/>
  <c r="CO17" i="3"/>
  <c r="BU17" i="3"/>
  <c r="BK17" i="3"/>
  <c r="DJ96" i="3"/>
  <c r="DK96" i="3" s="1"/>
  <c r="DJ93" i="3"/>
  <c r="DK93" i="3" s="1"/>
  <c r="DJ98" i="3"/>
  <c r="DJ94" i="3"/>
  <c r="DK94" i="3" s="1"/>
  <c r="DJ95" i="3"/>
  <c r="DK95" i="3" s="1"/>
  <c r="DK91" i="3"/>
  <c r="DJ97" i="3"/>
  <c r="DK97" i="3" s="1"/>
  <c r="DJ92" i="3"/>
  <c r="DK92" i="3" s="1"/>
  <c r="BJ18" i="3"/>
  <c r="CA18" i="3"/>
  <c r="CU18" i="3"/>
  <c r="BP19" i="3"/>
  <c r="EB19" i="3"/>
  <c r="CB19" i="3"/>
  <c r="DR19" i="3"/>
  <c r="DZ19" i="3"/>
  <c r="EE19" i="3"/>
  <c r="BQ20" i="3"/>
  <c r="CV19" i="3"/>
  <c r="DQ19" i="3"/>
  <c r="EJ19" i="3"/>
  <c r="CK99" i="3"/>
  <c r="CK100" i="3"/>
  <c r="CK103" i="3"/>
  <c r="CK101" i="3"/>
  <c r="CK104" i="3"/>
  <c r="CK105" i="3"/>
  <c r="CK102" i="3"/>
  <c r="CT12" i="3"/>
  <c r="BZ12" i="3"/>
  <c r="CX16" i="3"/>
  <c r="DA13" i="3"/>
  <c r="CC17" i="3"/>
  <c r="DC18" i="3"/>
  <c r="DS19" i="3"/>
  <c r="DD19" i="3"/>
  <c r="CM99" i="3"/>
  <c r="DB12" i="3"/>
  <c r="CD16" i="3"/>
  <c r="CE15" i="3"/>
  <c r="CG13" i="3"/>
  <c r="CF14" i="3"/>
  <c r="EA19" i="3"/>
  <c r="DG92" i="3"/>
  <c r="DT19" i="3"/>
  <c r="CZ14" i="3"/>
  <c r="EC19" i="3"/>
  <c r="EF19" i="3"/>
  <c r="CY15" i="3"/>
  <c r="CW17" i="3"/>
  <c r="DG91" i="3"/>
  <c r="CM91" i="3"/>
  <c r="CJ19" i="3"/>
  <c r="CI17" i="3"/>
  <c r="CH12" i="3"/>
  <c r="DG80" i="3"/>
  <c r="DG61" i="3"/>
  <c r="CM86" i="3"/>
  <c r="CM80" i="3"/>
  <c r="CM74" i="3"/>
  <c r="CM61" i="3"/>
  <c r="CM67" i="3"/>
  <c r="DG67" i="3"/>
  <c r="DG74" i="3"/>
  <c r="DG86" i="3"/>
  <c r="BS12" i="3" l="1"/>
  <c r="EG19" i="3"/>
  <c r="G19" i="3" s="1"/>
  <c r="DW19" i="3"/>
  <c r="DM19" i="3"/>
  <c r="DV19" i="3"/>
  <c r="DE12" i="3"/>
  <c r="DN19" i="3"/>
  <c r="CK109" i="3"/>
  <c r="CK106" i="3"/>
  <c r="CK112" i="3"/>
  <c r="CK108" i="3"/>
  <c r="CK107" i="3"/>
  <c r="CK110" i="3"/>
  <c r="CK111" i="3"/>
  <c r="EJ20" i="3"/>
  <c r="DR20" i="3"/>
  <c r="DZ20" i="3"/>
  <c r="BP20" i="3"/>
  <c r="EE20" i="3"/>
  <c r="CV20" i="3"/>
  <c r="EB20" i="3"/>
  <c r="DQ20" i="3"/>
  <c r="BQ21" i="3"/>
  <c r="CB20" i="3"/>
  <c r="AC31" i="3"/>
  <c r="A32" i="3"/>
  <c r="BU18" i="3"/>
  <c r="CO18" i="3"/>
  <c r="BK18" i="3"/>
  <c r="CT13" i="3"/>
  <c r="BZ13" i="3"/>
  <c r="CQ16" i="3"/>
  <c r="BM16" i="3"/>
  <c r="BW16" i="3"/>
  <c r="BV17" i="3"/>
  <c r="CP17" i="3"/>
  <c r="BL17" i="3"/>
  <c r="BJ19" i="3"/>
  <c r="CA19" i="3"/>
  <c r="CU19" i="3"/>
  <c r="DJ105" i="3"/>
  <c r="DJ104" i="3"/>
  <c r="DK104" i="3" s="1"/>
  <c r="DJ102" i="3"/>
  <c r="DK102" i="3" s="1"/>
  <c r="DK98" i="3"/>
  <c r="DJ103" i="3"/>
  <c r="DK103" i="3" s="1"/>
  <c r="DJ99" i="3"/>
  <c r="DK99" i="3" s="1"/>
  <c r="DJ100" i="3"/>
  <c r="DK100" i="3" s="1"/>
  <c r="DJ101" i="3"/>
  <c r="DK101" i="3" s="1"/>
  <c r="BY14" i="3"/>
  <c r="CS14" i="3"/>
  <c r="BO14" i="3"/>
  <c r="CR15" i="3"/>
  <c r="BN15" i="3"/>
  <c r="BX15" i="3"/>
  <c r="EA20" i="3"/>
  <c r="DC19" i="3"/>
  <c r="DT20" i="3"/>
  <c r="CG14" i="3"/>
  <c r="EF20" i="3"/>
  <c r="DB13" i="3"/>
  <c r="CE16" i="3"/>
  <c r="DA14" i="3"/>
  <c r="CF15" i="3"/>
  <c r="CX17" i="3"/>
  <c r="CZ15" i="3"/>
  <c r="DG99" i="3"/>
  <c r="DG98" i="3"/>
  <c r="CM106" i="3"/>
  <c r="DS20" i="3"/>
  <c r="DD20" i="3"/>
  <c r="CJ20" i="3"/>
  <c r="CC18" i="3"/>
  <c r="CH13" i="3"/>
  <c r="CD17" i="3"/>
  <c r="CM98" i="3"/>
  <c r="EC20" i="3"/>
  <c r="CI18" i="3"/>
  <c r="CW18" i="3"/>
  <c r="CY16" i="3"/>
  <c r="CM68" i="3"/>
  <c r="CM81" i="3"/>
  <c r="DG68" i="3"/>
  <c r="CM75" i="3"/>
  <c r="DG87" i="3"/>
  <c r="DG75" i="3"/>
  <c r="CM93" i="3"/>
  <c r="CM87" i="3"/>
  <c r="DG93" i="3"/>
  <c r="DG81" i="3"/>
  <c r="DW20" i="3" l="1"/>
  <c r="BS13" i="3"/>
  <c r="DN20" i="3"/>
  <c r="DE13" i="3"/>
  <c r="EG20" i="3"/>
  <c r="G20" i="3" s="1"/>
  <c r="DM20" i="3"/>
  <c r="DV20" i="3"/>
  <c r="CK117" i="3"/>
  <c r="CK118" i="3"/>
  <c r="CK113" i="3"/>
  <c r="CK115" i="3"/>
  <c r="CK119" i="3"/>
  <c r="CK114" i="3"/>
  <c r="CK116" i="3"/>
  <c r="BZ14" i="3"/>
  <c r="CT14" i="3"/>
  <c r="CO19" i="3"/>
  <c r="BU19" i="3"/>
  <c r="BK19" i="3"/>
  <c r="AC32" i="3"/>
  <c r="A33" i="3"/>
  <c r="EE21" i="3"/>
  <c r="CV21" i="3"/>
  <c r="DZ21" i="3"/>
  <c r="BP21" i="3"/>
  <c r="EJ21" i="3"/>
  <c r="EB21" i="3"/>
  <c r="BQ22" i="3"/>
  <c r="CB21" i="3"/>
  <c r="DR21" i="3"/>
  <c r="DQ21" i="3"/>
  <c r="CS15" i="3"/>
  <c r="BY15" i="3"/>
  <c r="BO15" i="3"/>
  <c r="DJ110" i="3"/>
  <c r="DK110" i="3" s="1"/>
  <c r="DK105" i="3"/>
  <c r="DJ112" i="3"/>
  <c r="DJ106" i="3"/>
  <c r="DK106" i="3" s="1"/>
  <c r="DJ111" i="3"/>
  <c r="DK111" i="3" s="1"/>
  <c r="DJ108" i="3"/>
  <c r="DK108" i="3" s="1"/>
  <c r="DJ109" i="3"/>
  <c r="DK109" i="3" s="1"/>
  <c r="DJ107" i="3"/>
  <c r="DK107" i="3" s="1"/>
  <c r="BM17" i="3"/>
  <c r="BW17" i="3"/>
  <c r="CQ17" i="3"/>
  <c r="BN16" i="3"/>
  <c r="CR16" i="3"/>
  <c r="BX16" i="3"/>
  <c r="BL18" i="3"/>
  <c r="BV18" i="3"/>
  <c r="CP18" i="3"/>
  <c r="CA20" i="3"/>
  <c r="CU20" i="3"/>
  <c r="BJ20" i="3"/>
  <c r="CG15" i="3"/>
  <c r="CH14" i="3"/>
  <c r="CC19" i="3"/>
  <c r="EF21" i="3"/>
  <c r="DS21" i="3"/>
  <c r="DG106" i="3"/>
  <c r="CD18" i="3"/>
  <c r="DB14" i="3"/>
  <c r="EC21" i="3"/>
  <c r="DT21" i="3"/>
  <c r="DD21" i="3"/>
  <c r="CZ16" i="3"/>
  <c r="CM113" i="3"/>
  <c r="CI19" i="3"/>
  <c r="EA21" i="3"/>
  <c r="DA15" i="3"/>
  <c r="DG105" i="3"/>
  <c r="CE17" i="3"/>
  <c r="CF16" i="3"/>
  <c r="CM105" i="3"/>
  <c r="CW19" i="3"/>
  <c r="CJ21" i="3"/>
  <c r="CY17" i="3"/>
  <c r="DC20" i="3"/>
  <c r="CX18" i="3"/>
  <c r="CM76" i="3"/>
  <c r="CM100" i="3"/>
  <c r="CM94" i="3"/>
  <c r="DG82" i="3"/>
  <c r="DG76" i="3"/>
  <c r="CM88" i="3"/>
  <c r="CM82" i="3"/>
  <c r="DG100" i="3"/>
  <c r="DG88" i="3"/>
  <c r="DG94" i="3"/>
  <c r="DV21" i="3" l="1"/>
  <c r="DM21" i="3"/>
  <c r="DW21" i="3"/>
  <c r="DE14" i="3"/>
  <c r="DN21" i="3"/>
  <c r="EG21" i="3"/>
  <c r="G21" i="3" s="1"/>
  <c r="BS14" i="3"/>
  <c r="CR17" i="3"/>
  <c r="BN17" i="3"/>
  <c r="BX17" i="3"/>
  <c r="CQ18" i="3"/>
  <c r="BM18" i="3"/>
  <c r="BW18" i="3"/>
  <c r="DJ117" i="3"/>
  <c r="DK117" i="3" s="1"/>
  <c r="DJ118" i="3"/>
  <c r="DK118" i="3" s="1"/>
  <c r="DJ119" i="3"/>
  <c r="DJ115" i="3"/>
  <c r="DK115" i="3" s="1"/>
  <c r="DJ116" i="3"/>
  <c r="DK116" i="3" s="1"/>
  <c r="DK112" i="3"/>
  <c r="DJ114" i="3"/>
  <c r="DK114" i="3" s="1"/>
  <c r="DJ113" i="3"/>
  <c r="DK113" i="3" s="1"/>
  <c r="CA21" i="3"/>
  <c r="BJ21" i="3"/>
  <c r="CU21" i="3"/>
  <c r="A34" i="3"/>
  <c r="AC33" i="3"/>
  <c r="EJ22" i="3"/>
  <c r="EB22" i="3"/>
  <c r="EE22" i="3"/>
  <c r="DQ22" i="3"/>
  <c r="BQ23" i="3"/>
  <c r="BP22" i="3"/>
  <c r="DR22" i="3"/>
  <c r="CV22" i="3"/>
  <c r="CB22" i="3"/>
  <c r="DZ22" i="3"/>
  <c r="CP19" i="3"/>
  <c r="BV19" i="3"/>
  <c r="BL19" i="3"/>
  <c r="BK20" i="3"/>
  <c r="CO20" i="3"/>
  <c r="BU20" i="3"/>
  <c r="BO16" i="3"/>
  <c r="BY16" i="3"/>
  <c r="CS16" i="3"/>
  <c r="CT15" i="3"/>
  <c r="BZ15" i="3"/>
  <c r="CK126" i="3"/>
  <c r="CK124" i="3"/>
  <c r="CK121" i="3"/>
  <c r="CK122" i="3"/>
  <c r="CK123" i="3"/>
  <c r="CK120" i="3"/>
  <c r="CK125" i="3"/>
  <c r="CY18" i="3"/>
  <c r="CC20" i="3"/>
  <c r="CZ17" i="3"/>
  <c r="DC21" i="3"/>
  <c r="CJ22" i="3"/>
  <c r="CH15" i="3"/>
  <c r="CE18" i="3"/>
  <c r="EC22" i="3"/>
  <c r="EA22" i="3"/>
  <c r="CG16" i="3"/>
  <c r="DG113" i="3"/>
  <c r="CF17" i="3"/>
  <c r="CM112" i="3"/>
  <c r="EF22" i="3"/>
  <c r="DS22" i="3"/>
  <c r="CX19" i="3"/>
  <c r="CW20" i="3"/>
  <c r="DA16" i="3"/>
  <c r="CM120" i="3"/>
  <c r="DG112" i="3"/>
  <c r="CI20" i="3"/>
  <c r="DT22" i="3"/>
  <c r="DD22" i="3"/>
  <c r="CD19" i="3"/>
  <c r="DB15" i="3"/>
  <c r="DG95" i="3"/>
  <c r="CM107" i="3"/>
  <c r="DG89" i="3"/>
  <c r="CM95" i="3"/>
  <c r="CM83" i="3"/>
  <c r="CM89" i="3"/>
  <c r="DG101" i="3"/>
  <c r="DG107" i="3"/>
  <c r="DG83" i="3"/>
  <c r="CM101" i="3"/>
  <c r="DE15" i="3" l="1"/>
  <c r="DM22" i="3"/>
  <c r="DN22" i="3"/>
  <c r="EG22" i="3"/>
  <c r="G22" i="3" s="1"/>
  <c r="DV22" i="3"/>
  <c r="DW22" i="3"/>
  <c r="BS15" i="3"/>
  <c r="BK21" i="3"/>
  <c r="BU21" i="3"/>
  <c r="CO21" i="3"/>
  <c r="CK131" i="3"/>
  <c r="CK129" i="3"/>
  <c r="CK128" i="3"/>
  <c r="CK133" i="3"/>
  <c r="CK130" i="3"/>
  <c r="CK132" i="3"/>
  <c r="CK127" i="3"/>
  <c r="BO17" i="3"/>
  <c r="CS17" i="3"/>
  <c r="BY17" i="3"/>
  <c r="BL20" i="3"/>
  <c r="BV20" i="3"/>
  <c r="CP20" i="3"/>
  <c r="CU22" i="3"/>
  <c r="CA22" i="3"/>
  <c r="BJ22" i="3"/>
  <c r="A35" i="3"/>
  <c r="AC34" i="3"/>
  <c r="CT16" i="3"/>
  <c r="BZ16" i="3"/>
  <c r="CQ19" i="3"/>
  <c r="BM19" i="3"/>
  <c r="BW19" i="3"/>
  <c r="EJ23" i="3"/>
  <c r="CB23" i="3"/>
  <c r="CV23" i="3"/>
  <c r="DQ23" i="3"/>
  <c r="DZ23" i="3"/>
  <c r="EB23" i="3"/>
  <c r="DR23" i="3"/>
  <c r="BP23" i="3"/>
  <c r="EE23" i="3"/>
  <c r="BQ24" i="3"/>
  <c r="DK119" i="3"/>
  <c r="DJ121" i="3"/>
  <c r="DK121" i="3" s="1"/>
  <c r="DJ125" i="3"/>
  <c r="DK125" i="3" s="1"/>
  <c r="DJ124" i="3"/>
  <c r="DK124" i="3" s="1"/>
  <c r="DJ123" i="3"/>
  <c r="DK123" i="3" s="1"/>
  <c r="DJ122" i="3"/>
  <c r="DK122" i="3" s="1"/>
  <c r="DJ120" i="3"/>
  <c r="DK120" i="3" s="1"/>
  <c r="DJ126" i="3"/>
  <c r="BX18" i="3"/>
  <c r="BN18" i="3"/>
  <c r="CR18" i="3"/>
  <c r="CD20" i="3"/>
  <c r="CH16" i="3"/>
  <c r="EA23" i="3"/>
  <c r="EF23" i="3"/>
  <c r="DG120" i="3"/>
  <c r="CZ18" i="3"/>
  <c r="CC21" i="3"/>
  <c r="DA17" i="3"/>
  <c r="CX20" i="3"/>
  <c r="CY19" i="3"/>
  <c r="CJ23" i="3"/>
  <c r="EC23" i="3"/>
  <c r="CW21" i="3"/>
  <c r="CM127" i="3"/>
  <c r="CG17" i="3"/>
  <c r="DC22" i="3"/>
  <c r="DD23" i="3"/>
  <c r="DS23" i="3"/>
  <c r="DG119" i="3"/>
  <c r="CF18" i="3"/>
  <c r="CI21" i="3"/>
  <c r="CM119" i="3"/>
  <c r="DB16" i="3"/>
  <c r="CE19" i="3"/>
  <c r="DT23" i="3"/>
  <c r="CM108" i="3"/>
  <c r="DG96" i="3"/>
  <c r="CM114" i="3"/>
  <c r="DG90" i="3"/>
  <c r="DG108" i="3"/>
  <c r="DG102" i="3"/>
  <c r="DG114" i="3"/>
  <c r="CM90" i="3"/>
  <c r="CM96" i="3"/>
  <c r="CM102" i="3"/>
  <c r="DM23" i="3" l="1"/>
  <c r="DE16" i="3"/>
  <c r="DN23" i="3"/>
  <c r="DW23" i="3"/>
  <c r="EG23" i="3"/>
  <c r="G23" i="3" s="1"/>
  <c r="DV23" i="3"/>
  <c r="BS16" i="3"/>
  <c r="BQ25" i="3"/>
  <c r="BP24" i="3"/>
  <c r="EE24" i="3"/>
  <c r="CB24" i="3"/>
  <c r="EB24" i="3"/>
  <c r="DZ24" i="3"/>
  <c r="CV24" i="3"/>
  <c r="DR24" i="3"/>
  <c r="EJ24" i="3"/>
  <c r="DQ24" i="3"/>
  <c r="BY18" i="3"/>
  <c r="BO18" i="3"/>
  <c r="CS18" i="3"/>
  <c r="BJ23" i="3"/>
  <c r="CA23" i="3"/>
  <c r="CU23" i="3"/>
  <c r="BW20" i="3"/>
  <c r="BM20" i="3"/>
  <c r="CQ20" i="3"/>
  <c r="CK138" i="3"/>
  <c r="CK135" i="3"/>
  <c r="CK134" i="3"/>
  <c r="CK137" i="3"/>
  <c r="CK139" i="3"/>
  <c r="CK140" i="3"/>
  <c r="CK136" i="3"/>
  <c r="CR19" i="3"/>
  <c r="BX19" i="3"/>
  <c r="BN19" i="3"/>
  <c r="DJ131" i="3"/>
  <c r="DK131" i="3" s="1"/>
  <c r="DJ127" i="3"/>
  <c r="DK127" i="3" s="1"/>
  <c r="DJ132" i="3"/>
  <c r="DK132" i="3" s="1"/>
  <c r="DJ133" i="3"/>
  <c r="DJ130" i="3"/>
  <c r="DK130" i="3" s="1"/>
  <c r="DK126" i="3"/>
  <c r="DJ128" i="3"/>
  <c r="DK128" i="3" s="1"/>
  <c r="DJ129" i="3"/>
  <c r="DK129" i="3" s="1"/>
  <c r="A36" i="3"/>
  <c r="AC35" i="3"/>
  <c r="CO22" i="3"/>
  <c r="BU22" i="3"/>
  <c r="BK22" i="3"/>
  <c r="BZ17" i="3"/>
  <c r="CT17" i="3"/>
  <c r="BV21" i="3"/>
  <c r="CP21" i="3"/>
  <c r="BL21" i="3"/>
  <c r="DC23" i="3"/>
  <c r="EC24" i="3"/>
  <c r="DA18" i="3"/>
  <c r="CI22" i="3"/>
  <c r="CZ19" i="3"/>
  <c r="DG127" i="3"/>
  <c r="DG126" i="3"/>
  <c r="CH17" i="3"/>
  <c r="EA24" i="3"/>
  <c r="CE20" i="3"/>
  <c r="CF19" i="3"/>
  <c r="CW22" i="3"/>
  <c r="DT24" i="3"/>
  <c r="EF24" i="3"/>
  <c r="DD24" i="3"/>
  <c r="CG18" i="3"/>
  <c r="CM126" i="3"/>
  <c r="CM134" i="3"/>
  <c r="CC22" i="3"/>
  <c r="CD21" i="3"/>
  <c r="CJ24" i="3"/>
  <c r="DS24" i="3"/>
  <c r="CY20" i="3"/>
  <c r="CX21" i="3"/>
  <c r="DB17" i="3"/>
  <c r="DG97" i="3"/>
  <c r="DG103" i="3"/>
  <c r="CM109" i="3"/>
  <c r="CM103" i="3"/>
  <c r="DG121" i="3"/>
  <c r="CM97" i="3"/>
  <c r="CM121" i="3"/>
  <c r="CM115" i="3"/>
  <c r="DG109" i="3"/>
  <c r="DG115" i="3"/>
  <c r="DE17" i="3" l="1"/>
  <c r="DN24" i="3"/>
  <c r="EG24" i="3"/>
  <c r="G24" i="3" s="1"/>
  <c r="DM24" i="3"/>
  <c r="DV24" i="3"/>
  <c r="BS17" i="3"/>
  <c r="DW24" i="3"/>
  <c r="AC36" i="3"/>
  <c r="A37" i="3"/>
  <c r="DJ138" i="3"/>
  <c r="DK138" i="3" s="1"/>
  <c r="DJ140" i="3"/>
  <c r="DJ136" i="3"/>
  <c r="DK136" i="3" s="1"/>
  <c r="DJ139" i="3"/>
  <c r="DK139" i="3" s="1"/>
  <c r="DJ134" i="3"/>
  <c r="DK134" i="3" s="1"/>
  <c r="DJ137" i="3"/>
  <c r="DK137" i="3" s="1"/>
  <c r="DJ135" i="3"/>
  <c r="DK135" i="3" s="1"/>
  <c r="DK133" i="3"/>
  <c r="CS19" i="3"/>
  <c r="BO19" i="3"/>
  <c r="BY19" i="3"/>
  <c r="CR20" i="3"/>
  <c r="BN20" i="3"/>
  <c r="BX20" i="3"/>
  <c r="BJ24" i="3"/>
  <c r="CU24" i="3"/>
  <c r="CA24" i="3"/>
  <c r="CK147" i="3"/>
  <c r="CK146" i="3"/>
  <c r="CK143" i="3"/>
  <c r="CK142" i="3"/>
  <c r="CK144" i="3"/>
  <c r="CK141" i="3"/>
  <c r="CK145" i="3"/>
  <c r="CO23" i="3"/>
  <c r="BU23" i="3"/>
  <c r="BK23" i="3"/>
  <c r="CQ21" i="3"/>
  <c r="BM21" i="3"/>
  <c r="BW21" i="3"/>
  <c r="EB25" i="3"/>
  <c r="EJ25" i="3"/>
  <c r="CB25" i="3"/>
  <c r="DZ25" i="3"/>
  <c r="CV25" i="3"/>
  <c r="BQ26" i="3"/>
  <c r="BP25" i="3"/>
  <c r="DQ25" i="3"/>
  <c r="EE25" i="3"/>
  <c r="DR25" i="3"/>
  <c r="BL22" i="3"/>
  <c r="BV22" i="3"/>
  <c r="CP22" i="3"/>
  <c r="CT18" i="3"/>
  <c r="BZ18" i="3"/>
  <c r="DB18" i="3"/>
  <c r="CG19" i="3"/>
  <c r="CI23" i="3"/>
  <c r="CW23" i="3"/>
  <c r="CJ25" i="3"/>
  <c r="CH18" i="3"/>
  <c r="DG133" i="3"/>
  <c r="CZ20" i="3"/>
  <c r="CM141" i="3"/>
  <c r="CE21" i="3"/>
  <c r="EA25" i="3"/>
  <c r="DT25" i="3"/>
  <c r="CC23" i="3"/>
  <c r="CD22" i="3"/>
  <c r="DG134" i="3"/>
  <c r="DA19" i="3"/>
  <c r="DC24" i="3"/>
  <c r="EC25" i="3"/>
  <c r="DD25" i="3"/>
  <c r="EF25" i="3"/>
  <c r="CX22" i="3"/>
  <c r="CF20" i="3"/>
  <c r="CM133" i="3"/>
  <c r="CY21" i="3"/>
  <c r="DS25" i="3"/>
  <c r="CM104" i="3"/>
  <c r="DG128" i="3"/>
  <c r="DG110" i="3"/>
  <c r="CM116" i="3"/>
  <c r="CM128" i="3"/>
  <c r="CM122" i="3"/>
  <c r="DG104" i="3"/>
  <c r="DG122" i="3"/>
  <c r="CM110" i="3"/>
  <c r="DG116" i="3"/>
  <c r="DN25" i="3" l="1"/>
  <c r="EG25" i="3"/>
  <c r="G25" i="3" s="1"/>
  <c r="DW25" i="3"/>
  <c r="DM25" i="3"/>
  <c r="DV25" i="3"/>
  <c r="BS18" i="3"/>
  <c r="DE18" i="3"/>
  <c r="DR26" i="3"/>
  <c r="EJ26" i="3"/>
  <c r="DZ26" i="3"/>
  <c r="BP26" i="3"/>
  <c r="EE26" i="3"/>
  <c r="CV26" i="3"/>
  <c r="BQ27" i="3"/>
  <c r="DQ26" i="3"/>
  <c r="CB26" i="3"/>
  <c r="EB26" i="3"/>
  <c r="CT19" i="3"/>
  <c r="BZ19" i="3"/>
  <c r="BV23" i="3"/>
  <c r="CP23" i="3"/>
  <c r="BL23" i="3"/>
  <c r="BY20" i="3"/>
  <c r="BO20" i="3"/>
  <c r="CS20" i="3"/>
  <c r="CO24" i="3"/>
  <c r="BK24" i="3"/>
  <c r="BU24" i="3"/>
  <c r="A38" i="3"/>
  <c r="AC37" i="3"/>
  <c r="BW22" i="3"/>
  <c r="CQ22" i="3"/>
  <c r="BM22" i="3"/>
  <c r="CA25" i="3"/>
  <c r="BJ25" i="3"/>
  <c r="CU25" i="3"/>
  <c r="CR21" i="3"/>
  <c r="BN21" i="3"/>
  <c r="BX21" i="3"/>
  <c r="CK151" i="3"/>
  <c r="CK150" i="3"/>
  <c r="CK153" i="3"/>
  <c r="CK152" i="3"/>
  <c r="CK154" i="3"/>
  <c r="CK149" i="3"/>
  <c r="CK148" i="3"/>
  <c r="DJ142" i="3"/>
  <c r="DK142" i="3" s="1"/>
  <c r="DJ141" i="3"/>
  <c r="DK141" i="3" s="1"/>
  <c r="DJ147" i="3"/>
  <c r="DK140" i="3"/>
  <c r="DJ146" i="3"/>
  <c r="DK146" i="3" s="1"/>
  <c r="DJ145" i="3"/>
  <c r="DK145" i="3" s="1"/>
  <c r="DJ144" i="3"/>
  <c r="DK144" i="3" s="1"/>
  <c r="DJ143" i="3"/>
  <c r="DK143" i="3" s="1"/>
  <c r="DB19" i="3"/>
  <c r="CM148" i="3"/>
  <c r="DS26" i="3"/>
  <c r="EF26" i="3"/>
  <c r="CJ26" i="3"/>
  <c r="CH19" i="3"/>
  <c r="CG20" i="3"/>
  <c r="CE22" i="3"/>
  <c r="CF21" i="3"/>
  <c r="DG140" i="3"/>
  <c r="DD26" i="3"/>
  <c r="EC26" i="3"/>
  <c r="CC24" i="3"/>
  <c r="DC25" i="3"/>
  <c r="CD23" i="3"/>
  <c r="CY22" i="3"/>
  <c r="EA26" i="3"/>
  <c r="CI24" i="3"/>
  <c r="CX23" i="3"/>
  <c r="DA20" i="3"/>
  <c r="CZ21" i="3"/>
  <c r="DG141" i="3"/>
  <c r="DT26" i="3"/>
  <c r="CW24" i="3"/>
  <c r="CM140" i="3"/>
  <c r="CM111" i="3"/>
  <c r="CM123" i="3"/>
  <c r="CM117" i="3"/>
  <c r="CM135" i="3"/>
  <c r="CM129" i="3"/>
  <c r="DG123" i="3"/>
  <c r="DG129" i="3"/>
  <c r="DG111" i="3"/>
  <c r="DG117" i="3"/>
  <c r="DG135" i="3"/>
  <c r="DM26" i="3" l="1"/>
  <c r="DV26" i="3"/>
  <c r="DW26" i="3"/>
  <c r="BS19" i="3"/>
  <c r="EG26" i="3"/>
  <c r="G26" i="3" s="1"/>
  <c r="DN26" i="3"/>
  <c r="DE19" i="3"/>
  <c r="DJ150" i="3"/>
  <c r="DK150" i="3" s="1"/>
  <c r="DJ149" i="3"/>
  <c r="DK149" i="3" s="1"/>
  <c r="DK147" i="3"/>
  <c r="DJ154" i="3"/>
  <c r="DJ152" i="3"/>
  <c r="DK152" i="3" s="1"/>
  <c r="DJ153" i="3"/>
  <c r="DK153" i="3" s="1"/>
  <c r="DJ148" i="3"/>
  <c r="DK148" i="3" s="1"/>
  <c r="DJ151" i="3"/>
  <c r="DK151" i="3" s="1"/>
  <c r="CQ23" i="3"/>
  <c r="BW23" i="3"/>
  <c r="BM23" i="3"/>
  <c r="BN22" i="3"/>
  <c r="CR22" i="3"/>
  <c r="BX22" i="3"/>
  <c r="AC38" i="3"/>
  <c r="A39" i="3"/>
  <c r="EJ27" i="3"/>
  <c r="DZ27" i="3"/>
  <c r="CV27" i="3"/>
  <c r="DQ27" i="3"/>
  <c r="BP27" i="3"/>
  <c r="EE27" i="3"/>
  <c r="BQ28" i="3"/>
  <c r="CB27" i="3"/>
  <c r="DR27" i="3"/>
  <c r="EB27" i="3"/>
  <c r="CK160" i="3"/>
  <c r="CK159" i="3"/>
  <c r="CK157" i="3"/>
  <c r="CK161" i="3"/>
  <c r="CK155" i="3"/>
  <c r="CK158" i="3"/>
  <c r="CK156" i="3"/>
  <c r="CT20" i="3"/>
  <c r="BZ20" i="3"/>
  <c r="CO25" i="3"/>
  <c r="BK25" i="3"/>
  <c r="BU25" i="3"/>
  <c r="BL24" i="3"/>
  <c r="CP24" i="3"/>
  <c r="BV24" i="3"/>
  <c r="BY21" i="3"/>
  <c r="BO21" i="3"/>
  <c r="CS21" i="3"/>
  <c r="CA26" i="3"/>
  <c r="CU26" i="3"/>
  <c r="BJ26" i="3"/>
  <c r="DB20" i="3"/>
  <c r="CI25" i="3"/>
  <c r="DT27" i="3"/>
  <c r="CJ27" i="3"/>
  <c r="CH20" i="3"/>
  <c r="CY23" i="3"/>
  <c r="CZ22" i="3"/>
  <c r="DS27" i="3"/>
  <c r="CW25" i="3"/>
  <c r="DA21" i="3"/>
  <c r="CX24" i="3"/>
  <c r="DG147" i="3"/>
  <c r="DG148" i="3"/>
  <c r="CE23" i="3"/>
  <c r="CF22" i="3"/>
  <c r="EA27" i="3"/>
  <c r="EF27" i="3"/>
  <c r="EC27" i="3"/>
  <c r="CD24" i="3"/>
  <c r="CM147" i="3"/>
  <c r="DD27" i="3"/>
  <c r="CM155" i="3"/>
  <c r="CC25" i="3"/>
  <c r="CG21" i="3"/>
  <c r="DC26" i="3"/>
  <c r="DG130" i="3"/>
  <c r="DG124" i="3"/>
  <c r="DG142" i="3"/>
  <c r="DG118" i="3"/>
  <c r="DG136" i="3"/>
  <c r="CM130" i="3"/>
  <c r="CM124" i="3"/>
  <c r="CM136" i="3"/>
  <c r="CM142" i="3"/>
  <c r="CM118" i="3"/>
  <c r="DW27" i="3" l="1"/>
  <c r="EG27" i="3"/>
  <c r="G27" i="3" s="1"/>
  <c r="DV27" i="3"/>
  <c r="DN27" i="3"/>
  <c r="BS20" i="3"/>
  <c r="DM27" i="3"/>
  <c r="DE20" i="3"/>
  <c r="CR23" i="3"/>
  <c r="BN23" i="3"/>
  <c r="BX23" i="3"/>
  <c r="DJ156" i="3"/>
  <c r="DK156" i="3" s="1"/>
  <c r="DJ159" i="3"/>
  <c r="DK159" i="3" s="1"/>
  <c r="DK154" i="3"/>
  <c r="DJ155" i="3"/>
  <c r="DK155" i="3" s="1"/>
  <c r="DJ157" i="3"/>
  <c r="DK157" i="3" s="1"/>
  <c r="DJ161" i="3"/>
  <c r="DJ160" i="3"/>
  <c r="DK160" i="3" s="1"/>
  <c r="DJ158" i="3"/>
  <c r="DK158" i="3" s="1"/>
  <c r="BL25" i="3"/>
  <c r="BV25" i="3"/>
  <c r="CP25" i="3"/>
  <c r="CK166" i="3"/>
  <c r="CK165" i="3"/>
  <c r="CK162" i="3"/>
  <c r="CK168" i="3"/>
  <c r="CK164" i="3"/>
  <c r="CK163" i="3"/>
  <c r="CK167" i="3"/>
  <c r="BJ27" i="3"/>
  <c r="CA27" i="3"/>
  <c r="CU27" i="3"/>
  <c r="BU26" i="3"/>
  <c r="CO26" i="3"/>
  <c r="BK26" i="3"/>
  <c r="BZ21" i="3"/>
  <c r="CT21" i="3"/>
  <c r="BW24" i="3"/>
  <c r="CQ24" i="3"/>
  <c r="BM24" i="3"/>
  <c r="AC39" i="3"/>
  <c r="A40" i="3"/>
  <c r="CS22" i="3"/>
  <c r="BO22" i="3"/>
  <c r="BY22" i="3"/>
  <c r="DZ28" i="3"/>
  <c r="EJ28" i="3"/>
  <c r="BP28" i="3"/>
  <c r="DR28" i="3"/>
  <c r="EE28" i="3"/>
  <c r="CB28" i="3"/>
  <c r="EB28" i="3"/>
  <c r="CV28" i="3"/>
  <c r="BQ29" i="3"/>
  <c r="DQ28" i="3"/>
  <c r="CE24" i="3"/>
  <c r="CZ23" i="3"/>
  <c r="CM154" i="3"/>
  <c r="CY24" i="3"/>
  <c r="DA22" i="3"/>
  <c r="CJ28" i="3"/>
  <c r="DT28" i="3"/>
  <c r="DG154" i="3"/>
  <c r="CM162" i="3"/>
  <c r="DC27" i="3"/>
  <c r="EC28" i="3"/>
  <c r="CD25" i="3"/>
  <c r="CH21" i="3"/>
  <c r="CF23" i="3"/>
  <c r="DG155" i="3"/>
  <c r="CX25" i="3"/>
  <c r="CC26" i="3"/>
  <c r="DB21" i="3"/>
  <c r="CG22" i="3"/>
  <c r="DS28" i="3"/>
  <c r="DD28" i="3"/>
  <c r="CI26" i="3"/>
  <c r="CW26" i="3"/>
  <c r="EA28" i="3"/>
  <c r="EF28" i="3"/>
  <c r="CM137" i="3"/>
  <c r="DG131" i="3"/>
  <c r="DG137" i="3"/>
  <c r="DG125" i="3"/>
  <c r="CM143" i="3"/>
  <c r="CM131" i="3"/>
  <c r="DG143" i="3"/>
  <c r="CM149" i="3"/>
  <c r="CM125" i="3"/>
  <c r="DG149" i="3"/>
  <c r="EG28" i="3" l="1"/>
  <c r="G28" i="3" s="1"/>
  <c r="DV28" i="3"/>
  <c r="DN28" i="3"/>
  <c r="DE21" i="3"/>
  <c r="BS21" i="3"/>
  <c r="DW28" i="3"/>
  <c r="DM28" i="3"/>
  <c r="AC40" i="3"/>
  <c r="A41" i="3"/>
  <c r="BK27" i="3"/>
  <c r="BU27" i="3"/>
  <c r="CO27" i="3"/>
  <c r="CK172" i="3"/>
  <c r="CK171" i="3"/>
  <c r="CK170" i="3"/>
  <c r="CK169" i="3"/>
  <c r="CK174" i="3"/>
  <c r="CK175" i="3"/>
  <c r="CK173" i="3"/>
  <c r="CU28" i="3"/>
  <c r="BJ28" i="3"/>
  <c r="CA28" i="3"/>
  <c r="BZ22" i="3"/>
  <c r="CT22" i="3"/>
  <c r="BN24" i="3"/>
  <c r="CR24" i="3"/>
  <c r="BX24" i="3"/>
  <c r="BY23" i="3"/>
  <c r="BO23" i="3"/>
  <c r="CS23" i="3"/>
  <c r="CP26" i="3"/>
  <c r="BV26" i="3"/>
  <c r="BL26" i="3"/>
  <c r="BW25" i="3"/>
  <c r="BM25" i="3"/>
  <c r="CQ25" i="3"/>
  <c r="DJ167" i="3"/>
  <c r="DK167" i="3" s="1"/>
  <c r="DJ166" i="3"/>
  <c r="DK166" i="3" s="1"/>
  <c r="DJ165" i="3"/>
  <c r="DK165" i="3" s="1"/>
  <c r="DK161" i="3"/>
  <c r="DJ163" i="3"/>
  <c r="DK163" i="3" s="1"/>
  <c r="DJ162" i="3"/>
  <c r="DK162" i="3" s="1"/>
  <c r="DJ168" i="3"/>
  <c r="DJ164" i="3"/>
  <c r="DK164" i="3" s="1"/>
  <c r="EE29" i="3"/>
  <c r="DZ29" i="3"/>
  <c r="BQ30" i="3"/>
  <c r="CB29" i="3"/>
  <c r="CV29" i="3"/>
  <c r="DR29" i="3"/>
  <c r="EJ29" i="3"/>
  <c r="BP29" i="3"/>
  <c r="EB29" i="3"/>
  <c r="DQ29" i="3"/>
  <c r="CZ24" i="3"/>
  <c r="EC29" i="3"/>
  <c r="CW27" i="3"/>
  <c r="CM169" i="3"/>
  <c r="CH22" i="3"/>
  <c r="CF24" i="3"/>
  <c r="CX26" i="3"/>
  <c r="CE25" i="3"/>
  <c r="DG162" i="3"/>
  <c r="EA29" i="3"/>
  <c r="DS29" i="3"/>
  <c r="DT29" i="3"/>
  <c r="DC28" i="3"/>
  <c r="CG23" i="3"/>
  <c r="DB22" i="3"/>
  <c r="CD26" i="3"/>
  <c r="CY25" i="3"/>
  <c r="DG161" i="3"/>
  <c r="CJ29" i="3"/>
  <c r="CC27" i="3"/>
  <c r="CM161" i="3"/>
  <c r="DA23" i="3"/>
  <c r="CI27" i="3"/>
  <c r="EF29" i="3"/>
  <c r="DD29" i="3"/>
  <c r="DG138" i="3"/>
  <c r="DG156" i="3"/>
  <c r="CM138" i="3"/>
  <c r="DG150" i="3"/>
  <c r="CM144" i="3"/>
  <c r="CM132" i="3"/>
  <c r="CM150" i="3"/>
  <c r="DG144" i="3"/>
  <c r="CM156" i="3"/>
  <c r="DG132" i="3"/>
  <c r="EG29" i="3" l="1"/>
  <c r="G29" i="3" s="1"/>
  <c r="DE22" i="3"/>
  <c r="DM29" i="3"/>
  <c r="DN29" i="3"/>
  <c r="DV29" i="3"/>
  <c r="BS22" i="3"/>
  <c r="DW29" i="3"/>
  <c r="CA29" i="3"/>
  <c r="BJ29" i="3"/>
  <c r="CU29" i="3"/>
  <c r="CQ26" i="3"/>
  <c r="BW26" i="3"/>
  <c r="BM26" i="3"/>
  <c r="CT23" i="3"/>
  <c r="BZ23" i="3"/>
  <c r="BO24" i="3"/>
  <c r="BY24" i="3"/>
  <c r="CS24" i="3"/>
  <c r="CO28" i="3"/>
  <c r="BU28" i="3"/>
  <c r="BK28" i="3"/>
  <c r="CK178" i="3"/>
  <c r="CK182" i="3"/>
  <c r="CK179" i="3"/>
  <c r="CK180" i="3"/>
  <c r="CK177" i="3"/>
  <c r="CK176" i="3"/>
  <c r="CK181" i="3"/>
  <c r="BL27" i="3"/>
  <c r="BV27" i="3"/>
  <c r="CP27" i="3"/>
  <c r="EE30" i="3"/>
  <c r="EB30" i="3"/>
  <c r="BP30" i="3"/>
  <c r="DZ30" i="3"/>
  <c r="EJ30" i="3"/>
  <c r="CB30" i="3"/>
  <c r="DR30" i="3"/>
  <c r="DQ30" i="3"/>
  <c r="BQ31" i="3"/>
  <c r="CV30" i="3"/>
  <c r="A42" i="3"/>
  <c r="AC41" i="3"/>
  <c r="DJ169" i="3"/>
  <c r="DK169" i="3" s="1"/>
  <c r="DJ174" i="3"/>
  <c r="DK174" i="3" s="1"/>
  <c r="DK168" i="3"/>
  <c r="DJ172" i="3"/>
  <c r="DK172" i="3" s="1"/>
  <c r="DJ171" i="3"/>
  <c r="DK171" i="3" s="1"/>
  <c r="DJ170" i="3"/>
  <c r="DK170" i="3" s="1"/>
  <c r="DJ175" i="3"/>
  <c r="DJ173" i="3"/>
  <c r="DK173" i="3" s="1"/>
  <c r="BX25" i="3"/>
  <c r="BN25" i="3"/>
  <c r="CR25" i="3"/>
  <c r="DB23" i="3"/>
  <c r="CJ30" i="3"/>
  <c r="CI28" i="3"/>
  <c r="CY26" i="3"/>
  <c r="CH23" i="3"/>
  <c r="CW28" i="3"/>
  <c r="CM176" i="3"/>
  <c r="CD27" i="3"/>
  <c r="DS30" i="3"/>
  <c r="DG168" i="3"/>
  <c r="CZ25" i="3"/>
  <c r="CE26" i="3"/>
  <c r="EA30" i="3"/>
  <c r="DT30" i="3"/>
  <c r="CM168" i="3"/>
  <c r="CC28" i="3"/>
  <c r="CX27" i="3"/>
  <c r="CG24" i="3"/>
  <c r="EF30" i="3"/>
  <c r="DG169" i="3"/>
  <c r="CF25" i="3"/>
  <c r="DC29" i="3"/>
  <c r="DA24" i="3"/>
  <c r="EC30" i="3"/>
  <c r="DD30" i="3"/>
  <c r="DG151" i="3"/>
  <c r="DG163" i="3"/>
  <c r="CM157" i="3"/>
  <c r="DG145" i="3"/>
  <c r="CM151" i="3"/>
  <c r="CM163" i="3"/>
  <c r="DG157" i="3"/>
  <c r="CM139" i="3"/>
  <c r="CM145" i="3"/>
  <c r="DG139" i="3"/>
  <c r="DW30" i="3" l="1"/>
  <c r="EG30" i="3"/>
  <c r="G30" i="3" s="1"/>
  <c r="DM30" i="3"/>
  <c r="DV30" i="3"/>
  <c r="DN30" i="3"/>
  <c r="BS23" i="3"/>
  <c r="DE23" i="3"/>
  <c r="DQ31" i="3"/>
  <c r="EE31" i="3"/>
  <c r="BP31" i="3"/>
  <c r="EJ31" i="3"/>
  <c r="DZ31" i="3"/>
  <c r="BQ32" i="3"/>
  <c r="CV31" i="3"/>
  <c r="CB31" i="3"/>
  <c r="EB31" i="3"/>
  <c r="DR31" i="3"/>
  <c r="CP28" i="3"/>
  <c r="BL28" i="3"/>
  <c r="BV28" i="3"/>
  <c r="CR26" i="3"/>
  <c r="BX26" i="3"/>
  <c r="BN26" i="3"/>
  <c r="BU29" i="3"/>
  <c r="CO29" i="3"/>
  <c r="BK29" i="3"/>
  <c r="BZ24" i="3"/>
  <c r="CT24" i="3"/>
  <c r="DJ181" i="3"/>
  <c r="DK181" i="3" s="1"/>
  <c r="DK175" i="3"/>
  <c r="DJ180" i="3"/>
  <c r="DK180" i="3" s="1"/>
  <c r="DJ176" i="3"/>
  <c r="DK176" i="3" s="1"/>
  <c r="DJ177" i="3"/>
  <c r="DK177" i="3" s="1"/>
  <c r="DJ179" i="3"/>
  <c r="DK179" i="3" s="1"/>
  <c r="DJ182" i="3"/>
  <c r="DJ178" i="3"/>
  <c r="DK178" i="3" s="1"/>
  <c r="A43" i="3"/>
  <c r="AC42" i="3"/>
  <c r="CA30" i="3"/>
  <c r="CU30" i="3"/>
  <c r="BJ30" i="3"/>
  <c r="CK188" i="3"/>
  <c r="CK189" i="3"/>
  <c r="CK186" i="3"/>
  <c r="CK183" i="3"/>
  <c r="CK185" i="3"/>
  <c r="CK184" i="3"/>
  <c r="CK187" i="3"/>
  <c r="CS25" i="3"/>
  <c r="BO25" i="3"/>
  <c r="BY25" i="3"/>
  <c r="BW27" i="3"/>
  <c r="BM27" i="3"/>
  <c r="CQ27" i="3"/>
  <c r="CJ31" i="3"/>
  <c r="CI29" i="3"/>
  <c r="DG175" i="3"/>
  <c r="DA25" i="3"/>
  <c r="CM175" i="3"/>
  <c r="CY27" i="3"/>
  <c r="DT31" i="3"/>
  <c r="EA31" i="3"/>
  <c r="EC31" i="3"/>
  <c r="CD28" i="3"/>
  <c r="CC29" i="3"/>
  <c r="CH24" i="3"/>
  <c r="EF31" i="3"/>
  <c r="DS31" i="3"/>
  <c r="CZ26" i="3"/>
  <c r="CW29" i="3"/>
  <c r="DB24" i="3"/>
  <c r="DG176" i="3"/>
  <c r="DC30" i="3"/>
  <c r="CG25" i="3"/>
  <c r="DD31" i="3"/>
  <c r="CX28" i="3"/>
  <c r="CF26" i="3"/>
  <c r="CM183" i="3"/>
  <c r="CE27" i="3"/>
  <c r="DG146" i="3"/>
  <c r="DG158" i="3"/>
  <c r="CM164" i="3"/>
  <c r="CM170" i="3"/>
  <c r="DG152" i="3"/>
  <c r="DG170" i="3"/>
  <c r="CM146" i="3"/>
  <c r="DG164" i="3"/>
  <c r="CM152" i="3"/>
  <c r="CM158" i="3"/>
  <c r="DE24" i="3" l="1"/>
  <c r="DN31" i="3"/>
  <c r="EG31" i="3"/>
  <c r="G31" i="3" s="1"/>
  <c r="BS24" i="3"/>
  <c r="DW31" i="3"/>
  <c r="DV31" i="3"/>
  <c r="DM31" i="3"/>
  <c r="BK30" i="3"/>
  <c r="BU30" i="3"/>
  <c r="CO30" i="3"/>
  <c r="A44" i="3"/>
  <c r="AC43" i="3"/>
  <c r="CP29" i="3"/>
  <c r="BL29" i="3"/>
  <c r="BV29" i="3"/>
  <c r="CA31" i="3"/>
  <c r="BJ31" i="3"/>
  <c r="CU31" i="3"/>
  <c r="EB32" i="3"/>
  <c r="DQ32" i="3"/>
  <c r="EE32" i="3"/>
  <c r="BQ33" i="3"/>
  <c r="DZ32" i="3"/>
  <c r="DR32" i="3"/>
  <c r="CV32" i="3"/>
  <c r="CB32" i="3"/>
  <c r="BP32" i="3"/>
  <c r="EJ32" i="3"/>
  <c r="CT25" i="3"/>
  <c r="BZ25" i="3"/>
  <c r="CK190" i="3"/>
  <c r="CK196" i="3"/>
  <c r="CK193" i="3"/>
  <c r="CK192" i="3"/>
  <c r="CK194" i="3"/>
  <c r="CK195" i="3"/>
  <c r="CK191" i="3"/>
  <c r="DK182" i="3"/>
  <c r="DJ183" i="3"/>
  <c r="DK183" i="3" s="1"/>
  <c r="DJ184" i="3"/>
  <c r="DK184" i="3" s="1"/>
  <c r="DJ189" i="3"/>
  <c r="DJ186" i="3"/>
  <c r="DK186" i="3" s="1"/>
  <c r="DJ188" i="3"/>
  <c r="DK188" i="3" s="1"/>
  <c r="DJ185" i="3"/>
  <c r="DK185" i="3" s="1"/>
  <c r="DJ187" i="3"/>
  <c r="DK187" i="3" s="1"/>
  <c r="BX27" i="3"/>
  <c r="BN27" i="3"/>
  <c r="CR27" i="3"/>
  <c r="CS26" i="3"/>
  <c r="BO26" i="3"/>
  <c r="BY26" i="3"/>
  <c r="CQ28" i="3"/>
  <c r="BM28" i="3"/>
  <c r="BW28" i="3"/>
  <c r="EA32" i="3"/>
  <c r="DA26" i="3"/>
  <c r="CM182" i="3"/>
  <c r="DT32" i="3"/>
  <c r="DS32" i="3"/>
  <c r="DG182" i="3"/>
  <c r="CF27" i="3"/>
  <c r="CE28" i="3"/>
  <c r="CX29" i="3"/>
  <c r="EF32" i="3"/>
  <c r="DD32" i="3"/>
  <c r="DB25" i="3"/>
  <c r="DG183" i="3"/>
  <c r="CG26" i="3"/>
  <c r="CC30" i="3"/>
  <c r="CW30" i="3"/>
  <c r="DC31" i="3"/>
  <c r="CJ32" i="3"/>
  <c r="CH25" i="3"/>
  <c r="CZ27" i="3"/>
  <c r="CY28" i="3"/>
  <c r="CD29" i="3"/>
  <c r="EC32" i="3"/>
  <c r="CM190" i="3"/>
  <c r="CI30" i="3"/>
  <c r="DG153" i="3"/>
  <c r="CM159" i="3"/>
  <c r="CM165" i="3"/>
  <c r="DG171" i="3"/>
  <c r="CM153" i="3"/>
  <c r="CM177" i="3"/>
  <c r="DG177" i="3"/>
  <c r="DG159" i="3"/>
  <c r="DG165" i="3"/>
  <c r="CM171" i="3"/>
  <c r="DW32" i="3" l="1"/>
  <c r="BS25" i="3"/>
  <c r="DE25" i="3"/>
  <c r="EG32" i="3"/>
  <c r="G32" i="3" s="1"/>
  <c r="DN32" i="3"/>
  <c r="DM32" i="3"/>
  <c r="DV32" i="3"/>
  <c r="BX28" i="3"/>
  <c r="CR28" i="3"/>
  <c r="BN28" i="3"/>
  <c r="DK189" i="3"/>
  <c r="DJ195" i="3"/>
  <c r="DK195" i="3" s="1"/>
  <c r="DJ194" i="3"/>
  <c r="DK194" i="3" s="1"/>
  <c r="DJ192" i="3"/>
  <c r="DK192" i="3" s="1"/>
  <c r="DJ196" i="3"/>
  <c r="DJ191" i="3"/>
  <c r="DK191" i="3" s="1"/>
  <c r="DJ193" i="3"/>
  <c r="DK193" i="3" s="1"/>
  <c r="DJ190" i="3"/>
  <c r="DK190" i="3" s="1"/>
  <c r="CA32" i="3"/>
  <c r="BJ32" i="3"/>
  <c r="CU32" i="3"/>
  <c r="AC44" i="3"/>
  <c r="A45" i="3"/>
  <c r="EB33" i="3"/>
  <c r="DZ33" i="3"/>
  <c r="EJ33" i="3"/>
  <c r="CB33" i="3"/>
  <c r="BP33" i="3"/>
  <c r="BQ34" i="3"/>
  <c r="DQ33" i="3"/>
  <c r="CV33" i="3"/>
  <c r="EE33" i="3"/>
  <c r="DR33" i="3"/>
  <c r="BM29" i="3"/>
  <c r="BW29" i="3"/>
  <c r="CQ29" i="3"/>
  <c r="BO27" i="3"/>
  <c r="CS27" i="3"/>
  <c r="BY27" i="3"/>
  <c r="BU31" i="3"/>
  <c r="CO31" i="3"/>
  <c r="BK31" i="3"/>
  <c r="BZ26" i="3"/>
  <c r="CT26" i="3"/>
  <c r="CK200" i="3"/>
  <c r="CK203" i="3"/>
  <c r="CK197" i="3"/>
  <c r="CK201" i="3"/>
  <c r="CK202" i="3"/>
  <c r="CK198" i="3"/>
  <c r="CK199" i="3"/>
  <c r="CP30" i="3"/>
  <c r="BL30" i="3"/>
  <c r="BV30" i="3"/>
  <c r="DG189" i="3"/>
  <c r="CE29" i="3"/>
  <c r="CM197" i="3"/>
  <c r="CF28" i="3"/>
  <c r="EC33" i="3"/>
  <c r="EF33" i="3"/>
  <c r="CY29" i="3"/>
  <c r="CC31" i="3"/>
  <c r="DB26" i="3"/>
  <c r="CD30" i="3"/>
  <c r="CZ28" i="3"/>
  <c r="DC32" i="3"/>
  <c r="EA33" i="3"/>
  <c r="DS33" i="3"/>
  <c r="CW31" i="3"/>
  <c r="DG190" i="3"/>
  <c r="DT33" i="3"/>
  <c r="DA27" i="3"/>
  <c r="CX30" i="3"/>
  <c r="CM189" i="3"/>
  <c r="CJ33" i="3"/>
  <c r="DD33" i="3"/>
  <c r="CG27" i="3"/>
  <c r="CH26" i="3"/>
  <c r="CI31" i="3"/>
  <c r="CM172" i="3"/>
  <c r="CM166" i="3"/>
  <c r="DG172" i="3"/>
  <c r="CM184" i="3"/>
  <c r="CM178" i="3"/>
  <c r="DG166" i="3"/>
  <c r="DG184" i="3"/>
  <c r="DG160" i="3"/>
  <c r="DG178" i="3"/>
  <c r="CM160" i="3"/>
  <c r="BS26" i="3" l="1"/>
  <c r="DM33" i="3"/>
  <c r="DN33" i="3"/>
  <c r="DV33" i="3"/>
  <c r="DE26" i="3"/>
  <c r="EG33" i="3"/>
  <c r="G33" i="3" s="1"/>
  <c r="DW33" i="3"/>
  <c r="BM30" i="3"/>
  <c r="BW30" i="3"/>
  <c r="CQ30" i="3"/>
  <c r="A46" i="3"/>
  <c r="AC45" i="3"/>
  <c r="DJ199" i="3"/>
  <c r="DK199" i="3" s="1"/>
  <c r="DJ197" i="3"/>
  <c r="DK197" i="3" s="1"/>
  <c r="DJ202" i="3"/>
  <c r="DK202" i="3" s="1"/>
  <c r="DJ203" i="3"/>
  <c r="DJ198" i="3"/>
  <c r="DK198" i="3" s="1"/>
  <c r="DJ201" i="3"/>
  <c r="DK201" i="3" s="1"/>
  <c r="DJ200" i="3"/>
  <c r="DK200" i="3" s="1"/>
  <c r="DK196" i="3"/>
  <c r="CK204" i="3"/>
  <c r="CK207" i="3"/>
  <c r="CK210" i="3"/>
  <c r="CK209" i="3"/>
  <c r="CK206" i="3"/>
  <c r="CK205" i="3"/>
  <c r="CK208" i="3"/>
  <c r="CP31" i="3"/>
  <c r="BV31" i="3"/>
  <c r="BL31" i="3"/>
  <c r="BX29" i="3"/>
  <c r="CR29" i="3"/>
  <c r="BN29" i="3"/>
  <c r="BO28" i="3"/>
  <c r="BY28" i="3"/>
  <c r="CS28" i="3"/>
  <c r="CT27" i="3"/>
  <c r="BZ27" i="3"/>
  <c r="EJ34" i="3"/>
  <c r="EE34" i="3"/>
  <c r="DQ34" i="3"/>
  <c r="DZ34" i="3"/>
  <c r="DR34" i="3"/>
  <c r="EB34" i="3"/>
  <c r="BP34" i="3"/>
  <c r="CV34" i="3"/>
  <c r="BQ35" i="3"/>
  <c r="CB34" i="3"/>
  <c r="BJ33" i="3"/>
  <c r="CA33" i="3"/>
  <c r="CU33" i="3"/>
  <c r="BU32" i="3"/>
  <c r="BK32" i="3"/>
  <c r="CO32" i="3"/>
  <c r="DB27" i="3"/>
  <c r="CH27" i="3"/>
  <c r="EA34" i="3"/>
  <c r="DD34" i="3"/>
  <c r="CM196" i="3"/>
  <c r="CW32" i="3"/>
  <c r="CI32" i="3"/>
  <c r="DG196" i="3"/>
  <c r="CG28" i="3"/>
  <c r="DC33" i="3"/>
  <c r="CE30" i="3"/>
  <c r="CF29" i="3"/>
  <c r="DS34" i="3"/>
  <c r="CY30" i="3"/>
  <c r="CM204" i="3"/>
  <c r="CX31" i="3"/>
  <c r="CZ29" i="3"/>
  <c r="DA28" i="3"/>
  <c r="EF34" i="3"/>
  <c r="EC34" i="3"/>
  <c r="CJ34" i="3"/>
  <c r="CC32" i="3"/>
  <c r="DG197" i="3"/>
  <c r="CD31" i="3"/>
  <c r="DT34" i="3"/>
  <c r="DG191" i="3"/>
  <c r="CM167" i="3"/>
  <c r="CM179" i="3"/>
  <c r="CM173" i="3"/>
  <c r="DG179" i="3"/>
  <c r="DG185" i="3"/>
  <c r="DG173" i="3"/>
  <c r="DG167" i="3"/>
  <c r="CM191" i="3"/>
  <c r="CM185" i="3"/>
  <c r="DM34" i="3" l="1"/>
  <c r="DW34" i="3"/>
  <c r="EG34" i="3"/>
  <c r="G34" i="3" s="1"/>
  <c r="DN34" i="3"/>
  <c r="DV34" i="3"/>
  <c r="BS27" i="3"/>
  <c r="DE27" i="3"/>
  <c r="BK33" i="3"/>
  <c r="BU33" i="3"/>
  <c r="CO33" i="3"/>
  <c r="BP35" i="3"/>
  <c r="BQ36" i="3"/>
  <c r="EB35" i="3"/>
  <c r="DQ35" i="3"/>
  <c r="DR35" i="3"/>
  <c r="DZ35" i="3"/>
  <c r="CV35" i="3"/>
  <c r="EJ35" i="3"/>
  <c r="EE35" i="3"/>
  <c r="CB35" i="3"/>
  <c r="DJ208" i="3"/>
  <c r="DK208" i="3" s="1"/>
  <c r="DJ206" i="3"/>
  <c r="DK206" i="3" s="1"/>
  <c r="DJ207" i="3"/>
  <c r="DK207" i="3" s="1"/>
  <c r="DJ210" i="3"/>
  <c r="DJ204" i="3"/>
  <c r="DK204" i="3" s="1"/>
  <c r="DJ205" i="3"/>
  <c r="DK205" i="3" s="1"/>
  <c r="DJ209" i="3"/>
  <c r="DK209" i="3" s="1"/>
  <c r="DK203" i="3"/>
  <c r="BZ28" i="3"/>
  <c r="CT28" i="3"/>
  <c r="CQ31" i="3"/>
  <c r="BM31" i="3"/>
  <c r="BW31" i="3"/>
  <c r="CK214" i="3"/>
  <c r="CK215" i="3"/>
  <c r="CK211" i="3"/>
  <c r="CK212" i="3"/>
  <c r="CK217" i="3"/>
  <c r="CK216" i="3"/>
  <c r="CK213" i="3"/>
  <c r="CR30" i="3"/>
  <c r="BN30" i="3"/>
  <c r="BX30" i="3"/>
  <c r="BL32" i="3"/>
  <c r="CP32" i="3"/>
  <c r="BV32" i="3"/>
  <c r="BJ34" i="3"/>
  <c r="CA34" i="3"/>
  <c r="CU34" i="3"/>
  <c r="BO29" i="3"/>
  <c r="BY29" i="3"/>
  <c r="CS29" i="3"/>
  <c r="A47" i="3"/>
  <c r="AC46" i="3"/>
  <c r="EA35" i="3"/>
  <c r="CJ35" i="3"/>
  <c r="DG203" i="3"/>
  <c r="CY31" i="3"/>
  <c r="CD32" i="3"/>
  <c r="CC33" i="3"/>
  <c r="DD35" i="3"/>
  <c r="DG204" i="3"/>
  <c r="CI33" i="3"/>
  <c r="CM211" i="3"/>
  <c r="CG29" i="3"/>
  <c r="DB28" i="3"/>
  <c r="CZ30" i="3"/>
  <c r="EC35" i="3"/>
  <c r="CF30" i="3"/>
  <c r="CX32" i="3"/>
  <c r="CW33" i="3"/>
  <c r="DT35" i="3"/>
  <c r="CH28" i="3"/>
  <c r="CE31" i="3"/>
  <c r="CM203" i="3"/>
  <c r="DA29" i="3"/>
  <c r="DS35" i="3"/>
  <c r="EF35" i="3"/>
  <c r="DC34" i="3"/>
  <c r="DG186" i="3"/>
  <c r="CM192" i="3"/>
  <c r="CM198" i="3"/>
  <c r="CM174" i="3"/>
  <c r="DG180" i="3"/>
  <c r="CM180" i="3"/>
  <c r="DG192" i="3"/>
  <c r="DG198" i="3"/>
  <c r="CM186" i="3"/>
  <c r="DG174" i="3"/>
  <c r="EG35" i="3" l="1"/>
  <c r="G35" i="3" s="1"/>
  <c r="DN35" i="3"/>
  <c r="BS28" i="3"/>
  <c r="DM35" i="3"/>
  <c r="DW35" i="3"/>
  <c r="DE28" i="3"/>
  <c r="DV35" i="3"/>
  <c r="BJ35" i="3"/>
  <c r="CU35" i="3"/>
  <c r="CA35" i="3"/>
  <c r="BW32" i="3"/>
  <c r="CQ32" i="3"/>
  <c r="BM32" i="3"/>
  <c r="AC47" i="3"/>
  <c r="A48" i="3"/>
  <c r="CK223" i="3"/>
  <c r="CK220" i="3"/>
  <c r="CK219" i="3"/>
  <c r="CK222" i="3"/>
  <c r="CK224" i="3"/>
  <c r="CK221" i="3"/>
  <c r="CK218" i="3"/>
  <c r="BU34" i="3"/>
  <c r="BK34" i="3"/>
  <c r="CO34" i="3"/>
  <c r="BX31" i="3"/>
  <c r="BN31" i="3"/>
  <c r="CR31" i="3"/>
  <c r="CT29" i="3"/>
  <c r="BZ29" i="3"/>
  <c r="BY30" i="3"/>
  <c r="CS30" i="3"/>
  <c r="BO30" i="3"/>
  <c r="DJ216" i="3"/>
  <c r="DK216" i="3" s="1"/>
  <c r="DJ214" i="3"/>
  <c r="DK214" i="3" s="1"/>
  <c r="DJ212" i="3"/>
  <c r="DK212" i="3" s="1"/>
  <c r="DK210" i="3"/>
  <c r="DJ211" i="3"/>
  <c r="DK211" i="3" s="1"/>
  <c r="DJ215" i="3"/>
  <c r="DK215" i="3" s="1"/>
  <c r="DJ213" i="3"/>
  <c r="DK213" i="3" s="1"/>
  <c r="DJ217" i="3"/>
  <c r="BQ37" i="3"/>
  <c r="DQ36" i="3"/>
  <c r="CV36" i="3"/>
  <c r="BP36" i="3"/>
  <c r="DR36" i="3"/>
  <c r="EB36" i="3"/>
  <c r="DZ36" i="3"/>
  <c r="CB36" i="3"/>
  <c r="EE36" i="3"/>
  <c r="EJ36" i="3"/>
  <c r="BV33" i="3"/>
  <c r="CP33" i="3"/>
  <c r="BL33" i="3"/>
  <c r="CI34" i="3"/>
  <c r="CM218" i="3"/>
  <c r="CW34" i="3"/>
  <c r="DB29" i="3"/>
  <c r="DG210" i="3"/>
  <c r="CJ36" i="3"/>
  <c r="CX33" i="3"/>
  <c r="EF36" i="3"/>
  <c r="CZ31" i="3"/>
  <c r="CD33" i="3"/>
  <c r="CE32" i="3"/>
  <c r="CF31" i="3"/>
  <c r="CH29" i="3"/>
  <c r="DG211" i="3"/>
  <c r="DS36" i="3"/>
  <c r="DA30" i="3"/>
  <c r="DD36" i="3"/>
  <c r="DC35" i="3"/>
  <c r="CY32" i="3"/>
  <c r="CC34" i="3"/>
  <c r="CG30" i="3"/>
  <c r="DT36" i="3"/>
  <c r="EC36" i="3"/>
  <c r="CM210" i="3"/>
  <c r="EA36" i="3"/>
  <c r="DG205" i="3"/>
  <c r="DG199" i="3"/>
  <c r="DG187" i="3"/>
  <c r="CM199" i="3"/>
  <c r="CM193" i="3"/>
  <c r="CM187" i="3"/>
  <c r="DG181" i="3"/>
  <c r="DG193" i="3"/>
  <c r="CM205" i="3"/>
  <c r="CM181" i="3"/>
  <c r="DV36" i="3" l="1"/>
  <c r="DW36" i="3"/>
  <c r="DM36" i="3"/>
  <c r="DN36" i="3"/>
  <c r="BS29" i="3"/>
  <c r="EG36" i="3"/>
  <c r="G36" i="3" s="1"/>
  <c r="DE29" i="3"/>
  <c r="BO31" i="3"/>
  <c r="BY31" i="3"/>
  <c r="CS31" i="3"/>
  <c r="CK229" i="3"/>
  <c r="CK230" i="3"/>
  <c r="CK228" i="3"/>
  <c r="CK231" i="3"/>
  <c r="CK225" i="3"/>
  <c r="CK226" i="3"/>
  <c r="CK227" i="3"/>
  <c r="BL34" i="3"/>
  <c r="BV34" i="3"/>
  <c r="CP34" i="3"/>
  <c r="BM33" i="3"/>
  <c r="CQ33" i="3"/>
  <c r="BW33" i="3"/>
  <c r="EE37" i="3"/>
  <c r="DQ37" i="3"/>
  <c r="BQ38" i="3"/>
  <c r="CV37" i="3"/>
  <c r="DR37" i="3"/>
  <c r="BP37" i="3"/>
  <c r="CB37" i="3"/>
  <c r="EJ37" i="3"/>
  <c r="DZ37" i="3"/>
  <c r="EB37" i="3"/>
  <c r="A49" i="3"/>
  <c r="AC48" i="3"/>
  <c r="BU35" i="3"/>
  <c r="BK35" i="3"/>
  <c r="CO35" i="3"/>
  <c r="BN32" i="3"/>
  <c r="BX32" i="3"/>
  <c r="CR32" i="3"/>
  <c r="CA36" i="3"/>
  <c r="BJ36" i="3"/>
  <c r="CU36" i="3"/>
  <c r="DK217" i="3"/>
  <c r="DJ222" i="3"/>
  <c r="DK222" i="3" s="1"/>
  <c r="DJ218" i="3"/>
  <c r="DK218" i="3" s="1"/>
  <c r="DJ221" i="3"/>
  <c r="DK221" i="3" s="1"/>
  <c r="DJ220" i="3"/>
  <c r="DK220" i="3" s="1"/>
  <c r="DJ223" i="3"/>
  <c r="DK223" i="3" s="1"/>
  <c r="DJ219" i="3"/>
  <c r="DK219" i="3" s="1"/>
  <c r="DJ224" i="3"/>
  <c r="CT30" i="3"/>
  <c r="BZ30" i="3"/>
  <c r="DA31" i="3"/>
  <c r="DT37" i="3"/>
  <c r="EC37" i="3"/>
  <c r="CZ32" i="3"/>
  <c r="DG217" i="3"/>
  <c r="CH30" i="3"/>
  <c r="CI35" i="3"/>
  <c r="CM225" i="3"/>
  <c r="CY33" i="3"/>
  <c r="CJ37" i="3"/>
  <c r="CW35" i="3"/>
  <c r="CM217" i="3"/>
  <c r="CD34" i="3"/>
  <c r="CE33" i="3"/>
  <c r="DD37" i="3"/>
  <c r="DG218" i="3"/>
  <c r="CG31" i="3"/>
  <c r="CX34" i="3"/>
  <c r="EF37" i="3"/>
  <c r="DS37" i="3"/>
  <c r="EA37" i="3"/>
  <c r="CC35" i="3"/>
  <c r="CF32" i="3"/>
  <c r="DC36" i="3"/>
  <c r="DB30" i="3"/>
  <c r="DG188" i="3"/>
  <c r="DG194" i="3"/>
  <c r="DG200" i="3"/>
  <c r="DG212" i="3"/>
  <c r="CM206" i="3"/>
  <c r="CM200" i="3"/>
  <c r="CM188" i="3"/>
  <c r="DG206" i="3"/>
  <c r="CM212" i="3"/>
  <c r="CM194" i="3"/>
  <c r="DE30" i="3" l="1"/>
  <c r="DV37" i="3"/>
  <c r="DN37" i="3"/>
  <c r="EG37" i="3"/>
  <c r="G37" i="3" s="1"/>
  <c r="BS30" i="3"/>
  <c r="DW37" i="3"/>
  <c r="DM37" i="3"/>
  <c r="DJ227" i="3"/>
  <c r="DK227" i="3" s="1"/>
  <c r="DK224" i="3"/>
  <c r="DJ228" i="3"/>
  <c r="DK228" i="3" s="1"/>
  <c r="DJ230" i="3"/>
  <c r="DK230" i="3" s="1"/>
  <c r="DJ225" i="3"/>
  <c r="DK225" i="3" s="1"/>
  <c r="DJ226" i="3"/>
  <c r="DK226" i="3" s="1"/>
  <c r="DJ229" i="3"/>
  <c r="DK229" i="3" s="1"/>
  <c r="DJ231" i="3"/>
  <c r="BK36" i="3"/>
  <c r="CO36" i="3"/>
  <c r="BU36" i="3"/>
  <c r="BO32" i="3"/>
  <c r="CS32" i="3"/>
  <c r="BY32" i="3"/>
  <c r="CT31" i="3"/>
  <c r="BZ31" i="3"/>
  <c r="A50" i="3"/>
  <c r="AC49" i="3"/>
  <c r="DZ38" i="3"/>
  <c r="EJ38" i="3"/>
  <c r="CB38" i="3"/>
  <c r="BP38" i="3"/>
  <c r="DQ38" i="3"/>
  <c r="EB38" i="3"/>
  <c r="EE38" i="3"/>
  <c r="BQ39" i="3"/>
  <c r="DR38" i="3"/>
  <c r="CV38" i="3"/>
  <c r="BW34" i="3"/>
  <c r="CQ34" i="3"/>
  <c r="BM34" i="3"/>
  <c r="BL35" i="3"/>
  <c r="CP35" i="3"/>
  <c r="BV35" i="3"/>
  <c r="CU37" i="3"/>
  <c r="BJ37" i="3"/>
  <c r="CA37" i="3"/>
  <c r="BX33" i="3"/>
  <c r="CR33" i="3"/>
  <c r="BN33" i="3"/>
  <c r="CK233" i="3"/>
  <c r="CK238" i="3"/>
  <c r="CK236" i="3"/>
  <c r="CK234" i="3"/>
  <c r="CK237" i="3"/>
  <c r="CK235" i="3"/>
  <c r="CK232" i="3"/>
  <c r="CH31" i="3"/>
  <c r="EA38" i="3"/>
  <c r="DT38" i="3"/>
  <c r="DS38" i="3"/>
  <c r="DC37" i="3"/>
  <c r="CZ33" i="3"/>
  <c r="CM232" i="3"/>
  <c r="CC36" i="3"/>
  <c r="DB31" i="3"/>
  <c r="CF33" i="3"/>
  <c r="DG225" i="3"/>
  <c r="DA32" i="3"/>
  <c r="CI36" i="3"/>
  <c r="EC38" i="3"/>
  <c r="DD38" i="3"/>
  <c r="CY34" i="3"/>
  <c r="DG224" i="3"/>
  <c r="CW36" i="3"/>
  <c r="CG32" i="3"/>
  <c r="CJ38" i="3"/>
  <c r="EF38" i="3"/>
  <c r="CE34" i="3"/>
  <c r="CX35" i="3"/>
  <c r="CM224" i="3"/>
  <c r="CD35" i="3"/>
  <c r="DG201" i="3"/>
  <c r="CM219" i="3"/>
  <c r="CM201" i="3"/>
  <c r="DG195" i="3"/>
  <c r="DG207" i="3"/>
  <c r="DG219" i="3"/>
  <c r="CM195" i="3"/>
  <c r="CM207" i="3"/>
  <c r="DG213" i="3"/>
  <c r="CM213" i="3"/>
  <c r="EG38" i="3" l="1"/>
  <c r="G38" i="3" s="1"/>
  <c r="DW38" i="3"/>
  <c r="DE31" i="3"/>
  <c r="DN38" i="3"/>
  <c r="DM38" i="3"/>
  <c r="DV38" i="3"/>
  <c r="BS31" i="3"/>
  <c r="CK243" i="3"/>
  <c r="CK242" i="3"/>
  <c r="CK240" i="3"/>
  <c r="CK241" i="3"/>
  <c r="CK245" i="3"/>
  <c r="CK239" i="3"/>
  <c r="CK244" i="3"/>
  <c r="DR39" i="3"/>
  <c r="DQ39" i="3"/>
  <c r="DZ39" i="3"/>
  <c r="CV39" i="3"/>
  <c r="EJ39" i="3"/>
  <c r="EE39" i="3"/>
  <c r="BP39" i="3"/>
  <c r="BQ40" i="3"/>
  <c r="CB39" i="3"/>
  <c r="EB39" i="3"/>
  <c r="A51" i="3"/>
  <c r="AC50" i="3"/>
  <c r="CA38" i="3"/>
  <c r="CU38" i="3"/>
  <c r="BJ38" i="3"/>
  <c r="CS33" i="3"/>
  <c r="BO33" i="3"/>
  <c r="BY33" i="3"/>
  <c r="CO37" i="3"/>
  <c r="BU37" i="3"/>
  <c r="BK37" i="3"/>
  <c r="BW35" i="3"/>
  <c r="CQ35" i="3"/>
  <c r="BM35" i="3"/>
  <c r="CP36" i="3"/>
  <c r="BL36" i="3"/>
  <c r="BV36" i="3"/>
  <c r="BX34" i="3"/>
  <c r="CR34" i="3"/>
  <c r="BN34" i="3"/>
  <c r="BZ32" i="3"/>
  <c r="CT32" i="3"/>
  <c r="DJ234" i="3"/>
  <c r="DK234" i="3" s="1"/>
  <c r="DJ237" i="3"/>
  <c r="DK237" i="3" s="1"/>
  <c r="DJ233" i="3"/>
  <c r="DK233" i="3" s="1"/>
  <c r="DK231" i="3"/>
  <c r="DJ236" i="3"/>
  <c r="DK236" i="3" s="1"/>
  <c r="DJ232" i="3"/>
  <c r="DK232" i="3" s="1"/>
  <c r="DJ235" i="3"/>
  <c r="DK235" i="3" s="1"/>
  <c r="DJ238" i="3"/>
  <c r="DD39" i="3"/>
  <c r="CW37" i="3"/>
  <c r="CY35" i="3"/>
  <c r="CD36" i="3"/>
  <c r="CH32" i="3"/>
  <c r="CM239" i="3"/>
  <c r="EF39" i="3"/>
  <c r="CM231" i="3"/>
  <c r="CX36" i="3"/>
  <c r="CI37" i="3"/>
  <c r="DC38" i="3"/>
  <c r="CE35" i="3"/>
  <c r="DG232" i="3"/>
  <c r="DS39" i="3"/>
  <c r="CJ39" i="3"/>
  <c r="DA33" i="3"/>
  <c r="CC37" i="3"/>
  <c r="CF34" i="3"/>
  <c r="DB32" i="3"/>
  <c r="DG231" i="3"/>
  <c r="DT39" i="3"/>
  <c r="EC39" i="3"/>
  <c r="CZ34" i="3"/>
  <c r="EA39" i="3"/>
  <c r="CG33" i="3"/>
  <c r="DG226" i="3"/>
  <c r="DG214" i="3"/>
  <c r="CM220" i="3"/>
  <c r="DG220" i="3"/>
  <c r="CM214" i="3"/>
  <c r="DG202" i="3"/>
  <c r="CM226" i="3"/>
  <c r="CM208" i="3"/>
  <c r="DG208" i="3"/>
  <c r="CM202" i="3"/>
  <c r="DV39" i="3" l="1"/>
  <c r="DW39" i="3"/>
  <c r="DM39" i="3"/>
  <c r="DE32" i="3"/>
  <c r="DN39" i="3"/>
  <c r="EG39" i="3"/>
  <c r="G39" i="3" s="1"/>
  <c r="BS32" i="3"/>
  <c r="CS34" i="3"/>
  <c r="BY34" i="3"/>
  <c r="BO34" i="3"/>
  <c r="CQ36" i="3"/>
  <c r="BW36" i="3"/>
  <c r="BM36" i="3"/>
  <c r="BL37" i="3"/>
  <c r="CP37" i="3"/>
  <c r="BV37" i="3"/>
  <c r="DJ245" i="3"/>
  <c r="DJ243" i="3"/>
  <c r="DK243" i="3" s="1"/>
  <c r="DJ240" i="3"/>
  <c r="DK240" i="3" s="1"/>
  <c r="DK238" i="3"/>
  <c r="DJ242" i="3"/>
  <c r="DK242" i="3" s="1"/>
  <c r="DJ244" i="3"/>
  <c r="DK244" i="3" s="1"/>
  <c r="DJ241" i="3"/>
  <c r="DK241" i="3" s="1"/>
  <c r="DJ239" i="3"/>
  <c r="DK239" i="3" s="1"/>
  <c r="CR35" i="3"/>
  <c r="BX35" i="3"/>
  <c r="BN35" i="3"/>
  <c r="CK251" i="3"/>
  <c r="CK249" i="3"/>
  <c r="CK246" i="3"/>
  <c r="CK247" i="3"/>
  <c r="CK252" i="3"/>
  <c r="CK250" i="3"/>
  <c r="CK248" i="3"/>
  <c r="BJ39" i="3"/>
  <c r="CA39" i="3"/>
  <c r="CU39" i="3"/>
  <c r="BZ33" i="3"/>
  <c r="CT33" i="3"/>
  <c r="BU38" i="3"/>
  <c r="BK38" i="3"/>
  <c r="CO38" i="3"/>
  <c r="AC51" i="3"/>
  <c r="A52" i="3"/>
  <c r="CV40" i="3"/>
  <c r="DR40" i="3"/>
  <c r="BP40" i="3"/>
  <c r="EJ40" i="3"/>
  <c r="DQ40" i="3"/>
  <c r="EB40" i="3"/>
  <c r="DZ40" i="3"/>
  <c r="BQ41" i="3"/>
  <c r="CB40" i="3"/>
  <c r="EE40" i="3"/>
  <c r="CY36" i="3"/>
  <c r="CX37" i="3"/>
  <c r="CH33" i="3"/>
  <c r="DD40" i="3"/>
  <c r="DT40" i="3"/>
  <c r="CJ40" i="3"/>
  <c r="CI38" i="3"/>
  <c r="CF35" i="3"/>
  <c r="DC39" i="3"/>
  <c r="DA34" i="3"/>
  <c r="CE36" i="3"/>
  <c r="CD37" i="3"/>
  <c r="DG238" i="3"/>
  <c r="DG239" i="3"/>
  <c r="DB33" i="3"/>
  <c r="CW38" i="3"/>
  <c r="DS40" i="3"/>
  <c r="EC40" i="3"/>
  <c r="EF40" i="3"/>
  <c r="CG34" i="3"/>
  <c r="CZ35" i="3"/>
  <c r="CM238" i="3"/>
  <c r="EA40" i="3"/>
  <c r="CM246" i="3"/>
  <c r="CC38" i="3"/>
  <c r="DG221" i="3"/>
  <c r="DG227" i="3"/>
  <c r="CM215" i="3"/>
  <c r="DG209" i="3"/>
  <c r="CM221" i="3"/>
  <c r="CM227" i="3"/>
  <c r="DG233" i="3"/>
  <c r="CM209" i="3"/>
  <c r="DG215" i="3"/>
  <c r="CM233" i="3"/>
  <c r="DV40" i="3" l="1"/>
  <c r="EG40" i="3"/>
  <c r="G40" i="3" s="1"/>
  <c r="DW40" i="3"/>
  <c r="DN40" i="3"/>
  <c r="DE33" i="3"/>
  <c r="DM40" i="3"/>
  <c r="BS33" i="3"/>
  <c r="EB41" i="3"/>
  <c r="DZ41" i="3"/>
  <c r="BQ42" i="3"/>
  <c r="EJ41" i="3"/>
  <c r="CV41" i="3"/>
  <c r="BP41" i="3"/>
  <c r="EE41" i="3"/>
  <c r="CB41" i="3"/>
  <c r="DQ41" i="3"/>
  <c r="DR41" i="3"/>
  <c r="BW37" i="3"/>
  <c r="CQ37" i="3"/>
  <c r="BM37" i="3"/>
  <c r="DJ248" i="3"/>
  <c r="DK248" i="3" s="1"/>
  <c r="DJ247" i="3"/>
  <c r="DK247" i="3" s="1"/>
  <c r="DJ249" i="3"/>
  <c r="DK249" i="3" s="1"/>
  <c r="DJ252" i="3"/>
  <c r="DK245" i="3"/>
  <c r="DJ250" i="3"/>
  <c r="DK250" i="3" s="1"/>
  <c r="DJ251" i="3"/>
  <c r="DK251" i="3" s="1"/>
  <c r="DJ246" i="3"/>
  <c r="DK246" i="3" s="1"/>
  <c r="CR36" i="3"/>
  <c r="BX36" i="3"/>
  <c r="BN36" i="3"/>
  <c r="BK39" i="3"/>
  <c r="BU39" i="3"/>
  <c r="CO39" i="3"/>
  <c r="CK255" i="3"/>
  <c r="CK257" i="3"/>
  <c r="CK254" i="3"/>
  <c r="CK256" i="3"/>
  <c r="CK259" i="3"/>
  <c r="CK258" i="3"/>
  <c r="CK253" i="3"/>
  <c r="A53" i="3"/>
  <c r="AC52" i="3"/>
  <c r="BZ34" i="3"/>
  <c r="CT34" i="3"/>
  <c r="CA40" i="3"/>
  <c r="CU40" i="3"/>
  <c r="BJ40" i="3"/>
  <c r="BL38" i="3"/>
  <c r="BV38" i="3"/>
  <c r="CP38" i="3"/>
  <c r="CS35" i="3"/>
  <c r="BO35" i="3"/>
  <c r="BY35" i="3"/>
  <c r="CJ41" i="3"/>
  <c r="CY37" i="3"/>
  <c r="CF36" i="3"/>
  <c r="CW39" i="3"/>
  <c r="DB34" i="3"/>
  <c r="EC41" i="3"/>
  <c r="DD41" i="3"/>
  <c r="DT41" i="3"/>
  <c r="CM245" i="3"/>
  <c r="CD38" i="3"/>
  <c r="CG35" i="3"/>
  <c r="EA41" i="3"/>
  <c r="DS41" i="3"/>
  <c r="CI39" i="3"/>
  <c r="DG246" i="3"/>
  <c r="DC40" i="3"/>
  <c r="CX38" i="3"/>
  <c r="EF41" i="3"/>
  <c r="CE37" i="3"/>
  <c r="DG245" i="3"/>
  <c r="CZ36" i="3"/>
  <c r="CC39" i="3"/>
  <c r="CM253" i="3"/>
  <c r="CH34" i="3"/>
  <c r="DA35" i="3"/>
  <c r="DG228" i="3"/>
  <c r="CM222" i="3"/>
  <c r="DG240" i="3"/>
  <c r="CM234" i="3"/>
  <c r="CM216" i="3"/>
  <c r="DG234" i="3"/>
  <c r="CM228" i="3"/>
  <c r="DG222" i="3"/>
  <c r="CM240" i="3"/>
  <c r="DG216" i="3"/>
  <c r="BS34" i="3" l="1"/>
  <c r="EG41" i="3"/>
  <c r="G41" i="3" s="1"/>
  <c r="DN41" i="3"/>
  <c r="DV41" i="3"/>
  <c r="DM41" i="3"/>
  <c r="DW41" i="3"/>
  <c r="DE34" i="3"/>
  <c r="CO40" i="3"/>
  <c r="BK40" i="3"/>
  <c r="BU40" i="3"/>
  <c r="CV42" i="3"/>
  <c r="DZ42" i="3"/>
  <c r="BQ43" i="3"/>
  <c r="EB42" i="3"/>
  <c r="DR42" i="3"/>
  <c r="EJ42" i="3"/>
  <c r="BP42" i="3"/>
  <c r="CB42" i="3"/>
  <c r="DQ42" i="3"/>
  <c r="EE42" i="3"/>
  <c r="CP39" i="3"/>
  <c r="BV39" i="3"/>
  <c r="BL39" i="3"/>
  <c r="DK252" i="3"/>
  <c r="DJ257" i="3"/>
  <c r="DK257" i="3" s="1"/>
  <c r="DJ254" i="3"/>
  <c r="DK254" i="3" s="1"/>
  <c r="DJ259" i="3"/>
  <c r="DJ255" i="3"/>
  <c r="DK255" i="3" s="1"/>
  <c r="DJ253" i="3"/>
  <c r="DK253" i="3" s="1"/>
  <c r="DJ258" i="3"/>
  <c r="DK258" i="3" s="1"/>
  <c r="DJ256" i="3"/>
  <c r="DK256" i="3" s="1"/>
  <c r="CA41" i="3"/>
  <c r="CU41" i="3"/>
  <c r="BJ41" i="3"/>
  <c r="A54" i="3"/>
  <c r="AC53" i="3"/>
  <c r="CK262" i="3"/>
  <c r="CK265" i="3"/>
  <c r="CK264" i="3"/>
  <c r="CK260" i="3"/>
  <c r="CK263" i="3"/>
  <c r="CK266" i="3"/>
  <c r="CK261" i="3"/>
  <c r="CS36" i="3"/>
  <c r="BO36" i="3"/>
  <c r="BY36" i="3"/>
  <c r="BN37" i="3"/>
  <c r="CR37" i="3"/>
  <c r="BX37" i="3"/>
  <c r="CT35" i="3"/>
  <c r="BZ35" i="3"/>
  <c r="BM38" i="3"/>
  <c r="CQ38" i="3"/>
  <c r="BW38" i="3"/>
  <c r="DD42" i="3"/>
  <c r="DS42" i="3"/>
  <c r="DT42" i="3"/>
  <c r="CI40" i="3"/>
  <c r="CF37" i="3"/>
  <c r="CY38" i="3"/>
  <c r="DB35" i="3"/>
  <c r="CX39" i="3"/>
  <c r="DG253" i="3"/>
  <c r="EC42" i="3"/>
  <c r="CD39" i="3"/>
  <c r="CZ37" i="3"/>
  <c r="CW40" i="3"/>
  <c r="EA42" i="3"/>
  <c r="EF42" i="3"/>
  <c r="DG252" i="3"/>
  <c r="CM252" i="3"/>
  <c r="CG36" i="3"/>
  <c r="CE38" i="3"/>
  <c r="DC41" i="3"/>
  <c r="CM260" i="3"/>
  <c r="CH35" i="3"/>
  <c r="CC40" i="3"/>
  <c r="CJ42" i="3"/>
  <c r="DA36" i="3"/>
  <c r="CM229" i="3"/>
  <c r="DG235" i="3"/>
  <c r="DG241" i="3"/>
  <c r="CM241" i="3"/>
  <c r="DG229" i="3"/>
  <c r="DG247" i="3"/>
  <c r="CM223" i="3"/>
  <c r="CM235" i="3"/>
  <c r="CM247" i="3"/>
  <c r="DG223" i="3"/>
  <c r="BS35" i="3" l="1"/>
  <c r="EG42" i="3"/>
  <c r="G42" i="3" s="1"/>
  <c r="DV42" i="3"/>
  <c r="DW42" i="3"/>
  <c r="DE35" i="3"/>
  <c r="DM42" i="3"/>
  <c r="DN42" i="3"/>
  <c r="BX38" i="3"/>
  <c r="BN38" i="3"/>
  <c r="CR38" i="3"/>
  <c r="CA42" i="3"/>
  <c r="BJ42" i="3"/>
  <c r="CU42" i="3"/>
  <c r="CP40" i="3"/>
  <c r="BV40" i="3"/>
  <c r="BL40" i="3"/>
  <c r="A55" i="3"/>
  <c r="AC54" i="3"/>
  <c r="CO41" i="3"/>
  <c r="BU41" i="3"/>
  <c r="BK41" i="3"/>
  <c r="BO37" i="3"/>
  <c r="BY37" i="3"/>
  <c r="CS37" i="3"/>
  <c r="CV43" i="3"/>
  <c r="DR43" i="3"/>
  <c r="CB43" i="3"/>
  <c r="DQ43" i="3"/>
  <c r="BP43" i="3"/>
  <c r="EE43" i="3"/>
  <c r="DZ43" i="3"/>
  <c r="BQ44" i="3"/>
  <c r="EB43" i="3"/>
  <c r="EJ43" i="3"/>
  <c r="CT36" i="3"/>
  <c r="BZ36" i="3"/>
  <c r="CK273" i="3"/>
  <c r="CK272" i="3"/>
  <c r="CK271" i="3"/>
  <c r="CK268" i="3"/>
  <c r="CK270" i="3"/>
  <c r="CK267" i="3"/>
  <c r="CK269" i="3"/>
  <c r="DJ264" i="3"/>
  <c r="DK264" i="3" s="1"/>
  <c r="DJ262" i="3"/>
  <c r="DK262" i="3" s="1"/>
  <c r="DJ260" i="3"/>
  <c r="DK260" i="3" s="1"/>
  <c r="DJ263" i="3"/>
  <c r="DK263" i="3" s="1"/>
  <c r="DJ266" i="3"/>
  <c r="DJ261" i="3"/>
  <c r="DK261" i="3" s="1"/>
  <c r="DJ265" i="3"/>
  <c r="DK265" i="3" s="1"/>
  <c r="DK259" i="3"/>
  <c r="BW39" i="3"/>
  <c r="BM39" i="3"/>
  <c r="CQ39" i="3"/>
  <c r="CM259" i="3"/>
  <c r="CD40" i="3"/>
  <c r="CI41" i="3"/>
  <c r="DS43" i="3"/>
  <c r="EF43" i="3"/>
  <c r="CM267" i="3"/>
  <c r="DB36" i="3"/>
  <c r="DG260" i="3"/>
  <c r="CY39" i="3"/>
  <c r="CF38" i="3"/>
  <c r="CW41" i="3"/>
  <c r="CG37" i="3"/>
  <c r="CJ43" i="3"/>
  <c r="EA43" i="3"/>
  <c r="DC42" i="3"/>
  <c r="CC41" i="3"/>
  <c r="DA37" i="3"/>
  <c r="DT43" i="3"/>
  <c r="CH36" i="3"/>
  <c r="DG259" i="3"/>
  <c r="CZ38" i="3"/>
  <c r="CX40" i="3"/>
  <c r="DD43" i="3"/>
  <c r="EC43" i="3"/>
  <c r="CE39" i="3"/>
  <c r="CM248" i="3"/>
  <c r="DG242" i="3"/>
  <c r="CM236" i="3"/>
  <c r="DG254" i="3"/>
  <c r="CM230" i="3"/>
  <c r="CM254" i="3"/>
  <c r="DG230" i="3"/>
  <c r="DG236" i="3"/>
  <c r="DG248" i="3"/>
  <c r="CM242" i="3"/>
  <c r="DW43" i="3" l="1"/>
  <c r="BS36" i="3"/>
  <c r="DM43" i="3"/>
  <c r="DV43" i="3"/>
  <c r="DE36" i="3"/>
  <c r="EG43" i="3"/>
  <c r="G43" i="3" s="1"/>
  <c r="DN43" i="3"/>
  <c r="DJ271" i="3"/>
  <c r="DK271" i="3" s="1"/>
  <c r="DK266" i="3"/>
  <c r="DJ268" i="3"/>
  <c r="DK268" i="3" s="1"/>
  <c r="DJ267" i="3"/>
  <c r="DK267" i="3" s="1"/>
  <c r="DJ272" i="3"/>
  <c r="DK272" i="3" s="1"/>
  <c r="DJ270" i="3"/>
  <c r="DK270" i="3" s="1"/>
  <c r="DJ269" i="3"/>
  <c r="DK269" i="3" s="1"/>
  <c r="DJ273" i="3"/>
  <c r="CU43" i="3"/>
  <c r="BJ43" i="3"/>
  <c r="CA43" i="3"/>
  <c r="BL41" i="3"/>
  <c r="BV41" i="3"/>
  <c r="CP41" i="3"/>
  <c r="EJ44" i="3"/>
  <c r="EB44" i="3"/>
  <c r="DZ44" i="3"/>
  <c r="BQ45" i="3"/>
  <c r="EE44" i="3"/>
  <c r="CV44" i="3"/>
  <c r="CB44" i="3"/>
  <c r="DR44" i="3"/>
  <c r="DQ44" i="3"/>
  <c r="BP44" i="3"/>
  <c r="A56" i="3"/>
  <c r="AC55" i="3"/>
  <c r="BY38" i="3"/>
  <c r="CS38" i="3"/>
  <c r="BO38" i="3"/>
  <c r="BW40" i="3"/>
  <c r="CQ40" i="3"/>
  <c r="BM40" i="3"/>
  <c r="CO42" i="3"/>
  <c r="BK42" i="3"/>
  <c r="BU42" i="3"/>
  <c r="CK274" i="3"/>
  <c r="CK277" i="3"/>
  <c r="CK280" i="3"/>
  <c r="CK275" i="3"/>
  <c r="CK276" i="3"/>
  <c r="CK279" i="3"/>
  <c r="CK278" i="3"/>
  <c r="CR39" i="3"/>
  <c r="BN39" i="3"/>
  <c r="BX39" i="3"/>
  <c r="BZ37" i="3"/>
  <c r="CT37" i="3"/>
  <c r="DG267" i="3"/>
  <c r="EC44" i="3"/>
  <c r="DD44" i="3"/>
  <c r="DA38" i="3"/>
  <c r="CM274" i="3"/>
  <c r="CZ39" i="3"/>
  <c r="DB37" i="3"/>
  <c r="CD41" i="3"/>
  <c r="EA44" i="3"/>
  <c r="CJ44" i="3"/>
  <c r="CW42" i="3"/>
  <c r="CI42" i="3"/>
  <c r="CC42" i="3"/>
  <c r="DC43" i="3"/>
  <c r="DG266" i="3"/>
  <c r="CX41" i="3"/>
  <c r="DS44" i="3"/>
  <c r="CE40" i="3"/>
  <c r="CF39" i="3"/>
  <c r="CM266" i="3"/>
  <c r="EF44" i="3"/>
  <c r="DT44" i="3"/>
  <c r="CG38" i="3"/>
  <c r="CY40" i="3"/>
  <c r="CH37" i="3"/>
  <c r="DG237" i="3"/>
  <c r="DG243" i="3"/>
  <c r="CM255" i="3"/>
  <c r="DG261" i="3"/>
  <c r="CM261" i="3"/>
  <c r="DG255" i="3"/>
  <c r="CM249" i="3"/>
  <c r="CM243" i="3"/>
  <c r="CM237" i="3"/>
  <c r="DG249" i="3"/>
  <c r="BS37" i="3" l="1"/>
  <c r="DM44" i="3"/>
  <c r="EG44" i="3"/>
  <c r="G44" i="3" s="1"/>
  <c r="DN44" i="3"/>
  <c r="DV44" i="3"/>
  <c r="DE37" i="3"/>
  <c r="DW44" i="3"/>
  <c r="CK281" i="3"/>
  <c r="CK284" i="3"/>
  <c r="CK286" i="3"/>
  <c r="CK283" i="3"/>
  <c r="CK287" i="3"/>
  <c r="CK285" i="3"/>
  <c r="CK282" i="3"/>
  <c r="BV42" i="3"/>
  <c r="CP42" i="3"/>
  <c r="BL42" i="3"/>
  <c r="EB45" i="3"/>
  <c r="DZ45" i="3"/>
  <c r="CB45" i="3"/>
  <c r="BQ46" i="3"/>
  <c r="EJ45" i="3"/>
  <c r="CV45" i="3"/>
  <c r="DQ45" i="3"/>
  <c r="EE45" i="3"/>
  <c r="BP45" i="3"/>
  <c r="DR45" i="3"/>
  <c r="CO43" i="3"/>
  <c r="BK43" i="3"/>
  <c r="BU43" i="3"/>
  <c r="BY39" i="3"/>
  <c r="BO39" i="3"/>
  <c r="CS39" i="3"/>
  <c r="BZ38" i="3"/>
  <c r="CT38" i="3"/>
  <c r="A57" i="3"/>
  <c r="AC57" i="3" s="1"/>
  <c r="AC56" i="3"/>
  <c r="CR40" i="3"/>
  <c r="BX40" i="3"/>
  <c r="BN40" i="3"/>
  <c r="BJ44" i="3"/>
  <c r="CU44" i="3"/>
  <c r="CA44" i="3"/>
  <c r="CQ41" i="3"/>
  <c r="BM41" i="3"/>
  <c r="BW41" i="3"/>
  <c r="DJ275" i="3"/>
  <c r="DK275" i="3" s="1"/>
  <c r="DJ277" i="3"/>
  <c r="DK277" i="3" s="1"/>
  <c r="DJ274" i="3"/>
  <c r="DK274" i="3" s="1"/>
  <c r="DK273" i="3"/>
  <c r="DJ276" i="3"/>
  <c r="DK276" i="3" s="1"/>
  <c r="DJ278" i="3"/>
  <c r="DK278" i="3" s="1"/>
  <c r="DJ279" i="3"/>
  <c r="DK279" i="3" s="1"/>
  <c r="DJ280" i="3"/>
  <c r="EF45" i="3"/>
  <c r="DA39" i="3"/>
  <c r="DG274" i="3"/>
  <c r="CC43" i="3"/>
  <c r="CZ40" i="3"/>
  <c r="DC44" i="3"/>
  <c r="DG273" i="3"/>
  <c r="CW43" i="3"/>
  <c r="CY41" i="3"/>
  <c r="CI43" i="3"/>
  <c r="EC45" i="3"/>
  <c r="CH38" i="3"/>
  <c r="CE41" i="3"/>
  <c r="CJ45" i="3"/>
  <c r="CM281" i="3"/>
  <c r="CD42" i="3"/>
  <c r="EA45" i="3"/>
  <c r="DD45" i="3"/>
  <c r="DS45" i="3"/>
  <c r="CG39" i="3"/>
  <c r="DB38" i="3"/>
  <c r="CF40" i="3"/>
  <c r="CM273" i="3"/>
  <c r="CX42" i="3"/>
  <c r="DT45" i="3"/>
  <c r="DG244" i="3"/>
  <c r="CM268" i="3"/>
  <c r="DG250" i="3"/>
  <c r="DG268" i="3"/>
  <c r="DG256" i="3"/>
  <c r="CM256" i="3"/>
  <c r="CM262" i="3"/>
  <c r="CM244" i="3"/>
  <c r="CM250" i="3"/>
  <c r="DG262" i="3"/>
  <c r="DM45" i="3" l="1"/>
  <c r="DE38" i="3"/>
  <c r="DN45" i="3"/>
  <c r="DV45" i="3"/>
  <c r="BS38" i="3"/>
  <c r="DW45" i="3"/>
  <c r="EG45" i="3"/>
  <c r="G45" i="3" s="1"/>
  <c r="CK289" i="3"/>
  <c r="CK290" i="3"/>
  <c r="CK293" i="3"/>
  <c r="CK292" i="3"/>
  <c r="CK294" i="3"/>
  <c r="CK291" i="3"/>
  <c r="CK288" i="3"/>
  <c r="CS40" i="3"/>
  <c r="BY40" i="3"/>
  <c r="BO40" i="3"/>
  <c r="BZ39" i="3"/>
  <c r="CT39" i="3"/>
  <c r="DJ285" i="3"/>
  <c r="DK285" i="3" s="1"/>
  <c r="DJ282" i="3"/>
  <c r="DK282" i="3" s="1"/>
  <c r="DJ287" i="3"/>
  <c r="DJ286" i="3"/>
  <c r="DK286" i="3" s="1"/>
  <c r="DJ284" i="3"/>
  <c r="DK284" i="3" s="1"/>
  <c r="DJ281" i="3"/>
  <c r="DK281" i="3" s="1"/>
  <c r="DK280" i="3"/>
  <c r="DJ283" i="3"/>
  <c r="DK283" i="3" s="1"/>
  <c r="CU45" i="3"/>
  <c r="CA45" i="3"/>
  <c r="BJ45" i="3"/>
  <c r="CR41" i="3"/>
  <c r="BX41" i="3"/>
  <c r="BN41" i="3"/>
  <c r="CO44" i="3"/>
  <c r="BK44" i="3"/>
  <c r="BU44" i="3"/>
  <c r="CP43" i="3"/>
  <c r="BL43" i="3"/>
  <c r="BV43" i="3"/>
  <c r="CV46" i="3"/>
  <c r="EB46" i="3"/>
  <c r="EE46" i="3"/>
  <c r="DQ46" i="3"/>
  <c r="EJ46" i="3"/>
  <c r="DZ46" i="3"/>
  <c r="BQ47" i="3"/>
  <c r="BP46" i="3"/>
  <c r="CB46" i="3"/>
  <c r="DR46" i="3"/>
  <c r="BM42" i="3"/>
  <c r="BW42" i="3"/>
  <c r="CQ42" i="3"/>
  <c r="CM280" i="3"/>
  <c r="EA46" i="3"/>
  <c r="CI44" i="3"/>
  <c r="CH39" i="3"/>
  <c r="DG280" i="3"/>
  <c r="CW44" i="3"/>
  <c r="EF46" i="3"/>
  <c r="DA40" i="3"/>
  <c r="CZ41" i="3"/>
  <c r="CD43" i="3"/>
  <c r="DT46" i="3"/>
  <c r="CE42" i="3"/>
  <c r="DB39" i="3"/>
  <c r="CG40" i="3"/>
  <c r="DC45" i="3"/>
  <c r="CF41" i="3"/>
  <c r="CC44" i="3"/>
  <c r="DD46" i="3"/>
  <c r="CJ46" i="3"/>
  <c r="CY42" i="3"/>
  <c r="CM288" i="3"/>
  <c r="DG281" i="3"/>
  <c r="CX43" i="3"/>
  <c r="EC46" i="3"/>
  <c r="DS46" i="3"/>
  <c r="DG275" i="3"/>
  <c r="DG251" i="3"/>
  <c r="DG257" i="3"/>
  <c r="CM269" i="3"/>
  <c r="CM263" i="3"/>
  <c r="CM251" i="3"/>
  <c r="CM257" i="3"/>
  <c r="CM275" i="3"/>
  <c r="DG263" i="3"/>
  <c r="DG269" i="3"/>
  <c r="DN46" i="3" l="1"/>
  <c r="DW46" i="3"/>
  <c r="DE39" i="3"/>
  <c r="DM46" i="3"/>
  <c r="EG46" i="3"/>
  <c r="G46" i="3" s="1"/>
  <c r="BS39" i="3"/>
  <c r="DV46" i="3"/>
  <c r="BY41" i="3"/>
  <c r="BO41" i="3"/>
  <c r="CS41" i="3"/>
  <c r="CT40" i="3"/>
  <c r="BZ40" i="3"/>
  <c r="CA46" i="3"/>
  <c r="BJ46" i="3"/>
  <c r="CU46" i="3"/>
  <c r="BL44" i="3"/>
  <c r="BV44" i="3"/>
  <c r="CP44" i="3"/>
  <c r="CK299" i="3"/>
  <c r="CK296" i="3"/>
  <c r="CK295" i="3"/>
  <c r="CK298" i="3"/>
  <c r="CK300" i="3"/>
  <c r="CK297" i="3"/>
  <c r="CK301" i="3"/>
  <c r="BX42" i="3"/>
  <c r="CR42" i="3"/>
  <c r="BN42" i="3"/>
  <c r="DR47" i="3"/>
  <c r="EE47" i="3"/>
  <c r="EJ47" i="3"/>
  <c r="BP47" i="3"/>
  <c r="BQ48" i="3"/>
  <c r="DZ47" i="3"/>
  <c r="CB47" i="3"/>
  <c r="CV47" i="3"/>
  <c r="EB47" i="3"/>
  <c r="DQ47" i="3"/>
  <c r="BW43" i="3"/>
  <c r="CQ43" i="3"/>
  <c r="BM43" i="3"/>
  <c r="BK45" i="3"/>
  <c r="BU45" i="3"/>
  <c r="CO45" i="3"/>
  <c r="DJ289" i="3"/>
  <c r="DK289" i="3" s="1"/>
  <c r="DJ292" i="3"/>
  <c r="DK292" i="3" s="1"/>
  <c r="DJ288" i="3"/>
  <c r="DK288" i="3" s="1"/>
  <c r="DK287" i="3"/>
  <c r="DJ293" i="3"/>
  <c r="DK293" i="3" s="1"/>
  <c r="DJ291" i="3"/>
  <c r="DK291" i="3" s="1"/>
  <c r="DJ290" i="3"/>
  <c r="DK290" i="3" s="1"/>
  <c r="DJ294" i="3"/>
  <c r="DT47" i="3"/>
  <c r="CG41" i="3"/>
  <c r="CH40" i="3"/>
  <c r="CZ42" i="3"/>
  <c r="CJ47" i="3"/>
  <c r="CE43" i="3"/>
  <c r="CC45" i="3"/>
  <c r="DG288" i="3"/>
  <c r="CM287" i="3"/>
  <c r="CD44" i="3"/>
  <c r="DD47" i="3"/>
  <c r="CY43" i="3"/>
  <c r="DG287" i="3"/>
  <c r="CM295" i="3"/>
  <c r="CW45" i="3"/>
  <c r="DA41" i="3"/>
  <c r="CX44" i="3"/>
  <c r="DS47" i="3"/>
  <c r="EC47" i="3"/>
  <c r="CI45" i="3"/>
  <c r="DB40" i="3"/>
  <c r="DC46" i="3"/>
  <c r="CF42" i="3"/>
  <c r="EF47" i="3"/>
  <c r="EA47" i="3"/>
  <c r="CM258" i="3"/>
  <c r="DG264" i="3"/>
  <c r="CM270" i="3"/>
  <c r="CM282" i="3"/>
  <c r="CM276" i="3"/>
  <c r="DG270" i="3"/>
  <c r="DG282" i="3"/>
  <c r="DG258" i="3"/>
  <c r="DG276" i="3"/>
  <c r="CM264" i="3"/>
  <c r="DV47" i="3" l="1"/>
  <c r="EG47" i="3"/>
  <c r="G47" i="3" s="1"/>
  <c r="DE40" i="3"/>
  <c r="DW47" i="3"/>
  <c r="DN47" i="3"/>
  <c r="BS40" i="3"/>
  <c r="DM47" i="3"/>
  <c r="BL45" i="3"/>
  <c r="CP45" i="3"/>
  <c r="BV45" i="3"/>
  <c r="BX43" i="3"/>
  <c r="CR43" i="3"/>
  <c r="BN43" i="3"/>
  <c r="DZ48" i="3"/>
  <c r="DQ48" i="3"/>
  <c r="EJ48" i="3"/>
  <c r="DR48" i="3"/>
  <c r="BP48" i="3"/>
  <c r="CV48" i="3"/>
  <c r="CB48" i="3"/>
  <c r="BQ49" i="3"/>
  <c r="EE48" i="3"/>
  <c r="EB48" i="3"/>
  <c r="BU46" i="3"/>
  <c r="CO46" i="3"/>
  <c r="BK46" i="3"/>
  <c r="BZ41" i="3"/>
  <c r="CT41" i="3"/>
  <c r="DJ295" i="3"/>
  <c r="DK295" i="3" s="1"/>
  <c r="DJ296" i="3"/>
  <c r="DK296" i="3" s="1"/>
  <c r="DJ298" i="3"/>
  <c r="DK298" i="3" s="1"/>
  <c r="DJ300" i="3"/>
  <c r="DK300" i="3" s="1"/>
  <c r="DJ297" i="3"/>
  <c r="DK297" i="3" s="1"/>
  <c r="DK294" i="3"/>
  <c r="DJ299" i="3"/>
  <c r="DK299" i="3" s="1"/>
  <c r="DJ301" i="3"/>
  <c r="BJ47" i="3"/>
  <c r="CA47" i="3"/>
  <c r="CU47" i="3"/>
  <c r="BO42" i="3"/>
  <c r="BY42" i="3"/>
  <c r="CS42" i="3"/>
  <c r="CK305" i="3"/>
  <c r="CK302" i="3"/>
  <c r="CK303" i="3"/>
  <c r="CK308" i="3"/>
  <c r="CK307" i="3"/>
  <c r="CK306" i="3"/>
  <c r="CK304" i="3"/>
  <c r="BW44" i="3"/>
  <c r="CQ44" i="3"/>
  <c r="BM44" i="3"/>
  <c r="CZ43" i="3"/>
  <c r="CJ48" i="3"/>
  <c r="CC46" i="3"/>
  <c r="DB41" i="3"/>
  <c r="CM302" i="3"/>
  <c r="CE44" i="3"/>
  <c r="DS48" i="3"/>
  <c r="CW46" i="3"/>
  <c r="DG295" i="3"/>
  <c r="CG42" i="3"/>
  <c r="CY44" i="3"/>
  <c r="CI46" i="3"/>
  <c r="CX45" i="3"/>
  <c r="CD45" i="3"/>
  <c r="EA48" i="3"/>
  <c r="EF48" i="3"/>
  <c r="DG294" i="3"/>
  <c r="CM294" i="3"/>
  <c r="DA42" i="3"/>
  <c r="CF43" i="3"/>
  <c r="DT48" i="3"/>
  <c r="DD48" i="3"/>
  <c r="EC48" i="3"/>
  <c r="CH41" i="3"/>
  <c r="DC47" i="3"/>
  <c r="DG271" i="3"/>
  <c r="CM289" i="3"/>
  <c r="CM277" i="3"/>
  <c r="DG289" i="3"/>
  <c r="CM265" i="3"/>
  <c r="DG277" i="3"/>
  <c r="DG283" i="3"/>
  <c r="CM283" i="3"/>
  <c r="DG265" i="3"/>
  <c r="CM271" i="3"/>
  <c r="BS41" i="3" l="1"/>
  <c r="DW48" i="3"/>
  <c r="DM48" i="3"/>
  <c r="EG48" i="3"/>
  <c r="G48" i="3" s="1"/>
  <c r="DV48" i="3"/>
  <c r="DN48" i="3"/>
  <c r="DE41" i="3"/>
  <c r="BX44" i="3"/>
  <c r="BN44" i="3"/>
  <c r="CR44" i="3"/>
  <c r="CK312" i="3"/>
  <c r="CK315" i="3"/>
  <c r="CK313" i="3"/>
  <c r="CK314" i="3"/>
  <c r="CK311" i="3"/>
  <c r="CK310" i="3"/>
  <c r="CK309" i="3"/>
  <c r="BL46" i="3"/>
  <c r="BV46" i="3"/>
  <c r="CP46" i="3"/>
  <c r="BJ48" i="3"/>
  <c r="CU48" i="3"/>
  <c r="CA48" i="3"/>
  <c r="BK47" i="3"/>
  <c r="CO47" i="3"/>
  <c r="BU47" i="3"/>
  <c r="EB49" i="3"/>
  <c r="DZ49" i="3"/>
  <c r="EJ49" i="3"/>
  <c r="BQ50" i="3"/>
  <c r="CB49" i="3"/>
  <c r="DR49" i="3"/>
  <c r="DQ49" i="3"/>
  <c r="BP49" i="3"/>
  <c r="CV49" i="3"/>
  <c r="EE49" i="3"/>
  <c r="BY43" i="3"/>
  <c r="CS43" i="3"/>
  <c r="BO43" i="3"/>
  <c r="CT42" i="3"/>
  <c r="BZ42" i="3"/>
  <c r="DJ305" i="3"/>
  <c r="DK305" i="3" s="1"/>
  <c r="DJ307" i="3"/>
  <c r="DK307" i="3" s="1"/>
  <c r="DJ303" i="3"/>
  <c r="DK303" i="3" s="1"/>
  <c r="DK301" i="3"/>
  <c r="DJ306" i="3"/>
  <c r="DK306" i="3" s="1"/>
  <c r="DJ304" i="3"/>
  <c r="DK304" i="3" s="1"/>
  <c r="DJ302" i="3"/>
  <c r="DK302" i="3" s="1"/>
  <c r="DJ308" i="3"/>
  <c r="BW45" i="3"/>
  <c r="BM45" i="3"/>
  <c r="CQ45" i="3"/>
  <c r="CI47" i="3"/>
  <c r="CW47" i="3"/>
  <c r="DT49" i="3"/>
  <c r="CG43" i="3"/>
  <c r="CH42" i="3"/>
  <c r="DG301" i="3"/>
  <c r="DC48" i="3"/>
  <c r="DD49" i="3"/>
  <c r="DS49" i="3"/>
  <c r="CF44" i="3"/>
  <c r="CC47" i="3"/>
  <c r="DA43" i="3"/>
  <c r="CE45" i="3"/>
  <c r="CX46" i="3"/>
  <c r="EF49" i="3"/>
  <c r="CY45" i="3"/>
  <c r="CM309" i="3"/>
  <c r="CD46" i="3"/>
  <c r="CM301" i="3"/>
  <c r="EC49" i="3"/>
  <c r="CJ49" i="3"/>
  <c r="CZ44" i="3"/>
  <c r="EA49" i="3"/>
  <c r="DG302" i="3"/>
  <c r="DB42" i="3"/>
  <c r="DG296" i="3"/>
  <c r="CM272" i="3"/>
  <c r="CM278" i="3"/>
  <c r="CM296" i="3"/>
  <c r="DG272" i="3"/>
  <c r="CM284" i="3"/>
  <c r="DG290" i="3"/>
  <c r="DG284" i="3"/>
  <c r="CM290" i="3"/>
  <c r="DG278" i="3"/>
  <c r="DE42" i="3" l="1"/>
  <c r="DV49" i="3"/>
  <c r="DW49" i="3"/>
  <c r="EG49" i="3"/>
  <c r="G49" i="3" s="1"/>
  <c r="DN49" i="3"/>
  <c r="BS42" i="3"/>
  <c r="DM49" i="3"/>
  <c r="BZ43" i="3"/>
  <c r="CT43" i="3"/>
  <c r="BY44" i="3"/>
  <c r="CS44" i="3"/>
  <c r="BO44" i="3"/>
  <c r="BW46" i="3"/>
  <c r="CQ46" i="3"/>
  <c r="BM46" i="3"/>
  <c r="CK320" i="3"/>
  <c r="CK322" i="3"/>
  <c r="CK317" i="3"/>
  <c r="CK319" i="3"/>
  <c r="CK316" i="3"/>
  <c r="CK321" i="3"/>
  <c r="CK318" i="3"/>
  <c r="CP47" i="3"/>
  <c r="BV47" i="3"/>
  <c r="BL47" i="3"/>
  <c r="BX45" i="3"/>
  <c r="BN45" i="3"/>
  <c r="CR45" i="3"/>
  <c r="BJ49" i="3"/>
  <c r="CA49" i="3"/>
  <c r="CU49" i="3"/>
  <c r="EJ50" i="3"/>
  <c r="DR50" i="3"/>
  <c r="DZ50" i="3"/>
  <c r="BQ51" i="3"/>
  <c r="EB50" i="3"/>
  <c r="CV50" i="3"/>
  <c r="EE50" i="3"/>
  <c r="CB50" i="3"/>
  <c r="BP50" i="3"/>
  <c r="DQ50" i="3"/>
  <c r="DJ310" i="3"/>
  <c r="DK310" i="3" s="1"/>
  <c r="DK308" i="3"/>
  <c r="DJ312" i="3"/>
  <c r="DK312" i="3" s="1"/>
  <c r="DJ315" i="3"/>
  <c r="DJ311" i="3"/>
  <c r="DK311" i="3" s="1"/>
  <c r="DJ309" i="3"/>
  <c r="DK309" i="3" s="1"/>
  <c r="DJ314" i="3"/>
  <c r="DK314" i="3" s="1"/>
  <c r="DJ313" i="3"/>
  <c r="DK313" i="3" s="1"/>
  <c r="BK48" i="3"/>
  <c r="BU48" i="3"/>
  <c r="CO48" i="3"/>
  <c r="CG44" i="3"/>
  <c r="DD50" i="3"/>
  <c r="CH43" i="3"/>
  <c r="DA44" i="3"/>
  <c r="CF45" i="3"/>
  <c r="CM308" i="3"/>
  <c r="EA50" i="3"/>
  <c r="EF50" i="3"/>
  <c r="DB43" i="3"/>
  <c r="CM316" i="3"/>
  <c r="CX47" i="3"/>
  <c r="DC49" i="3"/>
  <c r="CJ50" i="3"/>
  <c r="DG308" i="3"/>
  <c r="DG309" i="3"/>
  <c r="CC48" i="3"/>
  <c r="CI48" i="3"/>
  <c r="CE46" i="3"/>
  <c r="CD47" i="3"/>
  <c r="CZ45" i="3"/>
  <c r="EC50" i="3"/>
  <c r="CW48" i="3"/>
  <c r="CY46" i="3"/>
  <c r="DS50" i="3"/>
  <c r="DT50" i="3"/>
  <c r="CM279" i="3"/>
  <c r="DG279" i="3"/>
  <c r="CM285" i="3"/>
  <c r="DG297" i="3"/>
  <c r="CM303" i="3"/>
  <c r="CM291" i="3"/>
  <c r="CM297" i="3"/>
  <c r="DG285" i="3"/>
  <c r="DG303" i="3"/>
  <c r="DG291" i="3"/>
  <c r="DM50" i="3" l="1"/>
  <c r="DN50" i="3"/>
  <c r="DW50" i="3"/>
  <c r="DE43" i="3"/>
  <c r="EG50" i="3"/>
  <c r="G50" i="3" s="1"/>
  <c r="DV50" i="3"/>
  <c r="BS43" i="3"/>
  <c r="CO49" i="3"/>
  <c r="BU49" i="3"/>
  <c r="BK49" i="3"/>
  <c r="BJ50" i="3"/>
  <c r="CA50" i="3"/>
  <c r="CU50" i="3"/>
  <c r="CK323" i="3"/>
  <c r="CK328" i="3"/>
  <c r="CK326" i="3"/>
  <c r="CK324" i="3"/>
  <c r="CK327" i="3"/>
  <c r="CK325" i="3"/>
  <c r="CK329" i="3"/>
  <c r="EJ51" i="3"/>
  <c r="DR51" i="3"/>
  <c r="DZ51" i="3"/>
  <c r="BQ52" i="3"/>
  <c r="CV51" i="3"/>
  <c r="EE51" i="3"/>
  <c r="BP51" i="3"/>
  <c r="EB51" i="3"/>
  <c r="CB51" i="3"/>
  <c r="DQ51" i="3"/>
  <c r="BY45" i="3"/>
  <c r="CS45" i="3"/>
  <c r="BO45" i="3"/>
  <c r="BZ44" i="3"/>
  <c r="CT44" i="3"/>
  <c r="CP48" i="3"/>
  <c r="BV48" i="3"/>
  <c r="BL48" i="3"/>
  <c r="BX46" i="3"/>
  <c r="BN46" i="3"/>
  <c r="CR46" i="3"/>
  <c r="DJ318" i="3"/>
  <c r="DK318" i="3" s="1"/>
  <c r="DJ316" i="3"/>
  <c r="DK316" i="3" s="1"/>
  <c r="DJ320" i="3"/>
  <c r="DK320" i="3" s="1"/>
  <c r="DJ322" i="3"/>
  <c r="DK315" i="3"/>
  <c r="DJ319" i="3"/>
  <c r="DK319" i="3" s="1"/>
  <c r="DJ321" i="3"/>
  <c r="DK321" i="3" s="1"/>
  <c r="DJ317" i="3"/>
  <c r="DK317" i="3" s="1"/>
  <c r="BM47" i="3"/>
  <c r="BW47" i="3"/>
  <c r="CQ47" i="3"/>
  <c r="DS51" i="3"/>
  <c r="EF51" i="3"/>
  <c r="DT51" i="3"/>
  <c r="CH44" i="3"/>
  <c r="CZ46" i="3"/>
  <c r="CW49" i="3"/>
  <c r="CM315" i="3"/>
  <c r="EA51" i="3"/>
  <c r="CG45" i="3"/>
  <c r="DB44" i="3"/>
  <c r="CI49" i="3"/>
  <c r="DG315" i="3"/>
  <c r="CC49" i="3"/>
  <c r="DC50" i="3"/>
  <c r="EC51" i="3"/>
  <c r="DA45" i="3"/>
  <c r="CX48" i="3"/>
  <c r="CF46" i="3"/>
  <c r="DG316" i="3"/>
  <c r="CE47" i="3"/>
  <c r="CM323" i="3"/>
  <c r="DD51" i="3"/>
  <c r="CJ51" i="3"/>
  <c r="CD48" i="3"/>
  <c r="CY47" i="3"/>
  <c r="DG292" i="3"/>
  <c r="DG310" i="3"/>
  <c r="CM286" i="3"/>
  <c r="CM310" i="3"/>
  <c r="DG286" i="3"/>
  <c r="DG304" i="3"/>
  <c r="CM292" i="3"/>
  <c r="CM298" i="3"/>
  <c r="CM304" i="3"/>
  <c r="DG298" i="3"/>
  <c r="DW51" i="3" l="1"/>
  <c r="DE44" i="3"/>
  <c r="DV51" i="3"/>
  <c r="BS44" i="3"/>
  <c r="DM51" i="3"/>
  <c r="EG51" i="3"/>
  <c r="G51" i="3" s="1"/>
  <c r="DN51" i="3"/>
  <c r="CS46" i="3"/>
  <c r="BY46" i="3"/>
  <c r="BO46" i="3"/>
  <c r="CT45" i="3"/>
  <c r="BZ45" i="3"/>
  <c r="BL49" i="3"/>
  <c r="CP49" i="3"/>
  <c r="BV49" i="3"/>
  <c r="BP52" i="3"/>
  <c r="DR52" i="3"/>
  <c r="DQ52" i="3"/>
  <c r="CB52" i="3"/>
  <c r="EJ52" i="3"/>
  <c r="EE52" i="3"/>
  <c r="CV52" i="3"/>
  <c r="DZ52" i="3"/>
  <c r="BQ53" i="3"/>
  <c r="EB52" i="3"/>
  <c r="BX47" i="3"/>
  <c r="BN47" i="3"/>
  <c r="CR47" i="3"/>
  <c r="CA51" i="3"/>
  <c r="CU51" i="3"/>
  <c r="BJ51" i="3"/>
  <c r="CK332" i="3"/>
  <c r="CK334" i="3"/>
  <c r="CK336" i="3"/>
  <c r="CK331" i="3"/>
  <c r="CK333" i="3"/>
  <c r="CK330" i="3"/>
  <c r="CK335" i="3"/>
  <c r="DJ324" i="3"/>
  <c r="DK324" i="3" s="1"/>
  <c r="DJ329" i="3"/>
  <c r="DJ323" i="3"/>
  <c r="DK323" i="3" s="1"/>
  <c r="DJ325" i="3"/>
  <c r="DK325" i="3" s="1"/>
  <c r="DJ327" i="3"/>
  <c r="DK327" i="3" s="1"/>
  <c r="DJ326" i="3"/>
  <c r="DK326" i="3" s="1"/>
  <c r="DJ328" i="3"/>
  <c r="DK328" i="3" s="1"/>
  <c r="DK322" i="3"/>
  <c r="BM48" i="3"/>
  <c r="BW48" i="3"/>
  <c r="CQ48" i="3"/>
  <c r="CO50" i="3"/>
  <c r="BK50" i="3"/>
  <c r="BU50" i="3"/>
  <c r="DB45" i="3"/>
  <c r="CD49" i="3"/>
  <c r="CJ52" i="3"/>
  <c r="EA52" i="3"/>
  <c r="DG323" i="3"/>
  <c r="CY48" i="3"/>
  <c r="DA46" i="3"/>
  <c r="CH45" i="3"/>
  <c r="CZ47" i="3"/>
  <c r="CI50" i="3"/>
  <c r="DG322" i="3"/>
  <c r="CW50" i="3"/>
  <c r="CG46" i="3"/>
  <c r="DS52" i="3"/>
  <c r="EF52" i="3"/>
  <c r="EC52" i="3"/>
  <c r="CM322" i="3"/>
  <c r="CM330" i="3"/>
  <c r="CX49" i="3"/>
  <c r="DT52" i="3"/>
  <c r="DD52" i="3"/>
  <c r="CF47" i="3"/>
  <c r="DC51" i="3"/>
  <c r="CE48" i="3"/>
  <c r="CC50" i="3"/>
  <c r="CM311" i="3"/>
  <c r="DG305" i="3"/>
  <c r="DG293" i="3"/>
  <c r="DG299" i="3"/>
  <c r="DG317" i="3"/>
  <c r="CM293" i="3"/>
  <c r="DG311" i="3"/>
  <c r="CM299" i="3"/>
  <c r="CM305" i="3"/>
  <c r="CM317" i="3"/>
  <c r="DM52" i="3" l="1"/>
  <c r="DW52" i="3"/>
  <c r="EG52" i="3"/>
  <c r="G52" i="3" s="1"/>
  <c r="DN52" i="3"/>
  <c r="BS45" i="3"/>
  <c r="DV52" i="3"/>
  <c r="DE45" i="3"/>
  <c r="DJ335" i="3"/>
  <c r="DK335" i="3" s="1"/>
  <c r="DJ333" i="3"/>
  <c r="DK333" i="3" s="1"/>
  <c r="DJ330" i="3"/>
  <c r="DK330" i="3" s="1"/>
  <c r="DK329" i="3"/>
  <c r="DJ332" i="3"/>
  <c r="DK332" i="3" s="1"/>
  <c r="DJ331" i="3"/>
  <c r="DK331" i="3" s="1"/>
  <c r="DJ334" i="3"/>
  <c r="DK334" i="3" s="1"/>
  <c r="DJ336" i="3"/>
  <c r="CK337" i="3"/>
  <c r="CK340" i="3"/>
  <c r="CK342" i="3"/>
  <c r="CK339" i="3"/>
  <c r="CK343" i="3"/>
  <c r="CK341" i="3"/>
  <c r="CK338" i="3"/>
  <c r="CT46" i="3"/>
  <c r="BZ46" i="3"/>
  <c r="BV50" i="3"/>
  <c r="CP50" i="3"/>
  <c r="BL50" i="3"/>
  <c r="BN48" i="3"/>
  <c r="CR48" i="3"/>
  <c r="BX48" i="3"/>
  <c r="BW49" i="3"/>
  <c r="BM49" i="3"/>
  <c r="CQ49" i="3"/>
  <c r="DQ53" i="3"/>
  <c r="CV53" i="3"/>
  <c r="EB53" i="3"/>
  <c r="EE53" i="3"/>
  <c r="DZ53" i="3"/>
  <c r="BQ54" i="3"/>
  <c r="CB53" i="3"/>
  <c r="EJ53" i="3"/>
  <c r="BP53" i="3"/>
  <c r="DR53" i="3"/>
  <c r="CU52" i="3"/>
  <c r="CA52" i="3"/>
  <c r="BJ52" i="3"/>
  <c r="CO51" i="3"/>
  <c r="BU51" i="3"/>
  <c r="BK51" i="3"/>
  <c r="BY47" i="3"/>
  <c r="CS47" i="3"/>
  <c r="BO47" i="3"/>
  <c r="DG329" i="3"/>
  <c r="CX50" i="3"/>
  <c r="CF48" i="3"/>
  <c r="CY49" i="3"/>
  <c r="EF53" i="3"/>
  <c r="CM329" i="3"/>
  <c r="CM337" i="3"/>
  <c r="DB46" i="3"/>
  <c r="CI51" i="3"/>
  <c r="DT53" i="3"/>
  <c r="EA53" i="3"/>
  <c r="CG47" i="3"/>
  <c r="CH46" i="3"/>
  <c r="CE49" i="3"/>
  <c r="DD53" i="3"/>
  <c r="DS53" i="3"/>
  <c r="CW51" i="3"/>
  <c r="DA47" i="3"/>
  <c r="DG330" i="3"/>
  <c r="CD50" i="3"/>
  <c r="CZ48" i="3"/>
  <c r="EC53" i="3"/>
  <c r="CJ53" i="3"/>
  <c r="DC52" i="3"/>
  <c r="CC51" i="3"/>
  <c r="DG318" i="3"/>
  <c r="CM306" i="3"/>
  <c r="DG312" i="3"/>
  <c r="CM300" i="3"/>
  <c r="CM312" i="3"/>
  <c r="DG324" i="3"/>
  <c r="DG300" i="3"/>
  <c r="CM318" i="3"/>
  <c r="DG306" i="3"/>
  <c r="CM324" i="3"/>
  <c r="DW53" i="3" l="1"/>
  <c r="DN53" i="3"/>
  <c r="BS46" i="3"/>
  <c r="DV53" i="3"/>
  <c r="DM53" i="3"/>
  <c r="DE46" i="3"/>
  <c r="EG53" i="3"/>
  <c r="G53" i="3" s="1"/>
  <c r="CT47" i="3"/>
  <c r="BZ47" i="3"/>
  <c r="BN49" i="3"/>
  <c r="BX49" i="3"/>
  <c r="CR49" i="3"/>
  <c r="DR54" i="3"/>
  <c r="DQ54" i="3"/>
  <c r="CB54" i="3"/>
  <c r="EE54" i="3"/>
  <c r="DZ54" i="3"/>
  <c r="BQ55" i="3"/>
  <c r="BP54" i="3"/>
  <c r="CV54" i="3"/>
  <c r="EB54" i="3"/>
  <c r="EJ54" i="3"/>
  <c r="BY48" i="3"/>
  <c r="CS48" i="3"/>
  <c r="BO48" i="3"/>
  <c r="BU52" i="3"/>
  <c r="CO52" i="3"/>
  <c r="BK52" i="3"/>
  <c r="CU53" i="3"/>
  <c r="CA53" i="3"/>
  <c r="BJ53" i="3"/>
  <c r="BW50" i="3"/>
  <c r="BM50" i="3"/>
  <c r="CQ50" i="3"/>
  <c r="CK349" i="3"/>
  <c r="CK348" i="3"/>
  <c r="CK344" i="3"/>
  <c r="CK347" i="3"/>
  <c r="CK350" i="3"/>
  <c r="CK345" i="3"/>
  <c r="CK346" i="3"/>
  <c r="CP51" i="3"/>
  <c r="BL51" i="3"/>
  <c r="BV51" i="3"/>
  <c r="DJ340" i="3"/>
  <c r="DK340" i="3" s="1"/>
  <c r="DJ338" i="3"/>
  <c r="DK338" i="3" s="1"/>
  <c r="DJ343" i="3"/>
  <c r="DJ341" i="3"/>
  <c r="DK341" i="3" s="1"/>
  <c r="DJ337" i="3"/>
  <c r="DK337" i="3" s="1"/>
  <c r="DJ339" i="3"/>
  <c r="DK339" i="3" s="1"/>
  <c r="DJ342" i="3"/>
  <c r="DK342" i="3" s="1"/>
  <c r="DK336" i="3"/>
  <c r="CF49" i="3"/>
  <c r="CJ54" i="3"/>
  <c r="CG48" i="3"/>
  <c r="CW52" i="3"/>
  <c r="CX51" i="3"/>
  <c r="DG337" i="3"/>
  <c r="DD54" i="3"/>
  <c r="CH47" i="3"/>
  <c r="EA54" i="3"/>
  <c r="EC54" i="3"/>
  <c r="CM344" i="3"/>
  <c r="CD51" i="3"/>
  <c r="CM336" i="3"/>
  <c r="DB47" i="3"/>
  <c r="CZ49" i="3"/>
  <c r="EF54" i="3"/>
  <c r="DA48" i="3"/>
  <c r="CE50" i="3"/>
  <c r="DS54" i="3"/>
  <c r="DC53" i="3"/>
  <c r="DT54" i="3"/>
  <c r="CY50" i="3"/>
  <c r="CC52" i="3"/>
  <c r="CI52" i="3"/>
  <c r="DG336" i="3"/>
  <c r="CM313" i="3"/>
  <c r="CM307" i="3"/>
  <c r="DG331" i="3"/>
  <c r="DG325" i="3"/>
  <c r="CM325" i="3"/>
  <c r="DG313" i="3"/>
  <c r="DG307" i="3"/>
  <c r="CM319" i="3"/>
  <c r="DG319" i="3"/>
  <c r="CM331" i="3"/>
  <c r="DM54" i="3" l="1"/>
  <c r="DN54" i="3"/>
  <c r="EG54" i="3"/>
  <c r="G54" i="3" s="1"/>
  <c r="DE47" i="3"/>
  <c r="DW54" i="3"/>
  <c r="DV54" i="3"/>
  <c r="BS47" i="3"/>
  <c r="BO49" i="3"/>
  <c r="CS49" i="3"/>
  <c r="BY49" i="3"/>
  <c r="DJ344" i="3"/>
  <c r="DK344" i="3" s="1"/>
  <c r="DJ345" i="3"/>
  <c r="DK345" i="3" s="1"/>
  <c r="DJ349" i="3"/>
  <c r="DK349" i="3" s="1"/>
  <c r="DJ346" i="3"/>
  <c r="DK346" i="3" s="1"/>
  <c r="DJ350" i="3"/>
  <c r="DJ347" i="3"/>
  <c r="DK347" i="3" s="1"/>
  <c r="DJ348" i="3"/>
  <c r="DK348" i="3" s="1"/>
  <c r="DK343" i="3"/>
  <c r="BX50" i="3"/>
  <c r="BN50" i="3"/>
  <c r="CR50" i="3"/>
  <c r="CT48" i="3"/>
  <c r="BZ48" i="3"/>
  <c r="BW51" i="3"/>
  <c r="CQ51" i="3"/>
  <c r="BM51" i="3"/>
  <c r="DQ55" i="3"/>
  <c r="EE55" i="3"/>
  <c r="EB55" i="3"/>
  <c r="CV55" i="3"/>
  <c r="EJ55" i="3"/>
  <c r="DZ55" i="3"/>
  <c r="CB55" i="3"/>
  <c r="DR55" i="3"/>
  <c r="BP55" i="3"/>
  <c r="BQ56" i="3"/>
  <c r="CP52" i="3"/>
  <c r="BV52" i="3"/>
  <c r="BL52" i="3"/>
  <c r="CK357" i="3"/>
  <c r="CK351" i="3"/>
  <c r="CK356" i="3"/>
  <c r="CK354" i="3"/>
  <c r="CK352" i="3"/>
  <c r="CK355" i="3"/>
  <c r="CK353" i="3"/>
  <c r="BK53" i="3"/>
  <c r="BU53" i="3"/>
  <c r="CO53" i="3"/>
  <c r="CA54" i="3"/>
  <c r="BJ54" i="3"/>
  <c r="CU54" i="3"/>
  <c r="CE51" i="3"/>
  <c r="DT55" i="3"/>
  <c r="CM343" i="3"/>
  <c r="DA49" i="3"/>
  <c r="CZ50" i="3"/>
  <c r="CY51" i="3"/>
  <c r="EF55" i="3"/>
  <c r="EA55" i="3"/>
  <c r="CG49" i="3"/>
  <c r="DG343" i="3"/>
  <c r="DB48" i="3"/>
  <c r="EC55" i="3"/>
  <c r="CJ55" i="3"/>
  <c r="CX52" i="3"/>
  <c r="CM351" i="3"/>
  <c r="CC53" i="3"/>
  <c r="DC54" i="3"/>
  <c r="DG344" i="3"/>
  <c r="CF50" i="3"/>
  <c r="CH48" i="3"/>
  <c r="CI53" i="3"/>
  <c r="DD55" i="3"/>
  <c r="DS55" i="3"/>
  <c r="CD52" i="3"/>
  <c r="CW53" i="3"/>
  <c r="CM326" i="3"/>
  <c r="DG314" i="3"/>
  <c r="DG320" i="3"/>
  <c r="DG326" i="3"/>
  <c r="CM314" i="3"/>
  <c r="DG332" i="3"/>
  <c r="CM338" i="3"/>
  <c r="CM320" i="3"/>
  <c r="CM332" i="3"/>
  <c r="DG338" i="3"/>
  <c r="DN55" i="3" l="1"/>
  <c r="BS48" i="3"/>
  <c r="DW55" i="3"/>
  <c r="DE48" i="3"/>
  <c r="DV55" i="3"/>
  <c r="EG55" i="3"/>
  <c r="G55" i="3" s="1"/>
  <c r="DM55" i="3"/>
  <c r="DJ355" i="3"/>
  <c r="DK355" i="3" s="1"/>
  <c r="DJ354" i="3"/>
  <c r="DK354" i="3" s="1"/>
  <c r="DJ352" i="3"/>
  <c r="DK352" i="3" s="1"/>
  <c r="DJ357" i="3"/>
  <c r="DJ356" i="3"/>
  <c r="DK356" i="3" s="1"/>
  <c r="DK350" i="3"/>
  <c r="DJ351" i="3"/>
  <c r="DK351" i="3" s="1"/>
  <c r="DJ353" i="3"/>
  <c r="DK353" i="3" s="1"/>
  <c r="BN51" i="3"/>
  <c r="CR51" i="3"/>
  <c r="BX51" i="3"/>
  <c r="CO54" i="3"/>
  <c r="BK54" i="3"/>
  <c r="BU54" i="3"/>
  <c r="BL53" i="3"/>
  <c r="BV53" i="3"/>
  <c r="CP53" i="3"/>
  <c r="CK358" i="3"/>
  <c r="CK363" i="3"/>
  <c r="CK360" i="3"/>
  <c r="CK362" i="3"/>
  <c r="CK364" i="3"/>
  <c r="CK359" i="3"/>
  <c r="CK361" i="3"/>
  <c r="BQ57" i="3"/>
  <c r="CB56" i="3"/>
  <c r="DZ56" i="3"/>
  <c r="BP56" i="3"/>
  <c r="EJ56" i="3"/>
  <c r="DQ56" i="3"/>
  <c r="CV56" i="3"/>
  <c r="DR56" i="3"/>
  <c r="EB56" i="3"/>
  <c r="EE56" i="3"/>
  <c r="BM52" i="3"/>
  <c r="BW52" i="3"/>
  <c r="CQ52" i="3"/>
  <c r="CU55" i="3"/>
  <c r="CA55" i="3"/>
  <c r="BJ55" i="3"/>
  <c r="BO50" i="3"/>
  <c r="BY50" i="3"/>
  <c r="CS50" i="3"/>
  <c r="CT49" i="3"/>
  <c r="BZ49" i="3"/>
  <c r="EA56" i="3"/>
  <c r="CX53" i="3"/>
  <c r="DS56" i="3"/>
  <c r="CM350" i="3"/>
  <c r="DA50" i="3"/>
  <c r="DG350" i="3"/>
  <c r="CZ51" i="3"/>
  <c r="CC54" i="3"/>
  <c r="CM358" i="3"/>
  <c r="CE52" i="3"/>
  <c r="DB49" i="3"/>
  <c r="EC56" i="3"/>
  <c r="DG351" i="3"/>
  <c r="CF51" i="3"/>
  <c r="CJ56" i="3"/>
  <c r="DT56" i="3"/>
  <c r="EF56" i="3"/>
  <c r="CY52" i="3"/>
  <c r="CH49" i="3"/>
  <c r="CW54" i="3"/>
  <c r="CD53" i="3"/>
  <c r="DD56" i="3"/>
  <c r="CI54" i="3"/>
  <c r="DC55" i="3"/>
  <c r="CG50" i="3"/>
  <c r="DG339" i="3"/>
  <c r="DG321" i="3"/>
  <c r="DG327" i="3"/>
  <c r="CM345" i="3"/>
  <c r="CM333" i="3"/>
  <c r="CM327" i="3"/>
  <c r="DG333" i="3"/>
  <c r="DG345" i="3"/>
  <c r="CM339" i="3"/>
  <c r="CM321" i="3"/>
  <c r="BS49" i="3" l="1"/>
  <c r="EG56" i="3"/>
  <c r="G56" i="3" s="1"/>
  <c r="DM56" i="3"/>
  <c r="DW56" i="3"/>
  <c r="DE49" i="3"/>
  <c r="DN56" i="3"/>
  <c r="DV56" i="3"/>
  <c r="DJ363" i="3"/>
  <c r="DK363" i="3" s="1"/>
  <c r="DJ358" i="3"/>
  <c r="DK358" i="3" s="1"/>
  <c r="DJ361" i="3"/>
  <c r="DK361" i="3" s="1"/>
  <c r="DK357" i="3"/>
  <c r="DJ360" i="3"/>
  <c r="DK360" i="3" s="1"/>
  <c r="DJ362" i="3"/>
  <c r="DK362" i="3" s="1"/>
  <c r="DJ359" i="3"/>
  <c r="DK359" i="3" s="1"/>
  <c r="DJ364" i="3"/>
  <c r="CT50" i="3"/>
  <c r="BZ50" i="3"/>
  <c r="BM53" i="3"/>
  <c r="CQ53" i="3"/>
  <c r="BW53" i="3"/>
  <c r="BU55" i="3"/>
  <c r="CO55" i="3"/>
  <c r="BK55" i="3"/>
  <c r="DQ57" i="3"/>
  <c r="DZ57" i="3"/>
  <c r="BP57" i="3"/>
  <c r="DR57" i="3"/>
  <c r="CV57" i="3"/>
  <c r="CB57" i="3"/>
  <c r="EE57" i="3"/>
  <c r="EJ57" i="3"/>
  <c r="EB57" i="3"/>
  <c r="CK368" i="3"/>
  <c r="CK366" i="3"/>
  <c r="CK365" i="3"/>
  <c r="CK370" i="3"/>
  <c r="CK367" i="3"/>
  <c r="CK369" i="3"/>
  <c r="BX52" i="3"/>
  <c r="CR52" i="3"/>
  <c r="BN52" i="3"/>
  <c r="CU56" i="3"/>
  <c r="BJ56" i="3"/>
  <c r="CA56" i="3"/>
  <c r="BL54" i="3"/>
  <c r="BV54" i="3"/>
  <c r="CP54" i="3"/>
  <c r="CS51" i="3"/>
  <c r="BO51" i="3"/>
  <c r="BY51" i="3"/>
  <c r="DB50" i="3"/>
  <c r="CE53" i="3"/>
  <c r="DT57" i="3"/>
  <c r="DD57" i="3"/>
  <c r="EC57" i="3"/>
  <c r="CI55" i="3"/>
  <c r="DC56" i="3"/>
  <c r="CD54" i="3"/>
  <c r="CG51" i="3"/>
  <c r="DG358" i="3"/>
  <c r="CH50" i="3"/>
  <c r="CC55" i="3"/>
  <c r="EA57" i="3"/>
  <c r="CJ57" i="3"/>
  <c r="CF52" i="3"/>
  <c r="CW55" i="3"/>
  <c r="EF57" i="3"/>
  <c r="CZ52" i="3"/>
  <c r="CM357" i="3"/>
  <c r="DA51" i="3"/>
  <c r="DG357" i="3"/>
  <c r="CY53" i="3"/>
  <c r="DS57" i="3"/>
  <c r="CM365" i="3"/>
  <c r="CX54" i="3"/>
  <c r="CM340" i="3"/>
  <c r="CM346" i="3"/>
  <c r="CM328" i="3"/>
  <c r="CM352" i="3"/>
  <c r="CM334" i="3"/>
  <c r="DG352" i="3"/>
  <c r="DG334" i="3"/>
  <c r="DG328" i="3"/>
  <c r="DG340" i="3"/>
  <c r="DG346" i="3"/>
  <c r="DN57" i="3" l="1"/>
  <c r="EG57" i="3"/>
  <c r="DV57" i="3"/>
  <c r="BS50" i="3"/>
  <c r="DW57" i="3"/>
  <c r="DM57" i="3"/>
  <c r="DE50" i="3"/>
  <c r="CO56" i="3"/>
  <c r="BU56" i="3"/>
  <c r="BK56" i="3"/>
  <c r="BZ51" i="3"/>
  <c r="CT51" i="3"/>
  <c r="BW54" i="3"/>
  <c r="CQ54" i="3"/>
  <c r="BM54" i="3"/>
  <c r="BL55" i="3"/>
  <c r="CP55" i="3"/>
  <c r="BV55" i="3"/>
  <c r="DJ365" i="3"/>
  <c r="DK365" i="3" s="1"/>
  <c r="DJ367" i="3"/>
  <c r="DK367" i="3" s="1"/>
  <c r="DJ369" i="3"/>
  <c r="DK369" i="3" s="1"/>
  <c r="DK364" i="3"/>
  <c r="DJ366" i="3"/>
  <c r="DK366" i="3" s="1"/>
  <c r="DJ368" i="3"/>
  <c r="DK368" i="3" s="1"/>
  <c r="DJ370" i="3"/>
  <c r="DK370" i="3" s="1"/>
  <c r="CA57" i="3"/>
  <c r="CU57" i="3"/>
  <c r="BJ57" i="3"/>
  <c r="BX53" i="3"/>
  <c r="BN53" i="3"/>
  <c r="CR53" i="3"/>
  <c r="BY52" i="3"/>
  <c r="CS52" i="3"/>
  <c r="BO52" i="3"/>
  <c r="CW56" i="3"/>
  <c r="DB51" i="3"/>
  <c r="DC57" i="3"/>
  <c r="CZ53" i="3"/>
  <c r="CC56" i="3"/>
  <c r="CE54" i="3"/>
  <c r="CX55" i="3"/>
  <c r="CG52" i="3"/>
  <c r="CY54" i="3"/>
  <c r="CD55" i="3"/>
  <c r="DG364" i="3"/>
  <c r="CI56" i="3"/>
  <c r="CF53" i="3"/>
  <c r="DA52" i="3"/>
  <c r="CH51" i="3"/>
  <c r="DG365" i="3"/>
  <c r="CM364" i="3"/>
  <c r="DG359" i="3"/>
  <c r="DG341" i="3"/>
  <c r="CM359" i="3"/>
  <c r="CM347" i="3"/>
  <c r="DG353" i="3"/>
  <c r="CM335" i="3"/>
  <c r="DG347" i="3"/>
  <c r="CM353" i="3"/>
  <c r="CM341" i="3"/>
  <c r="DG335" i="3"/>
  <c r="BS51" i="3" l="1"/>
  <c r="DE51" i="3"/>
  <c r="CT52" i="3"/>
  <c r="BZ52" i="3"/>
  <c r="BO53" i="3"/>
  <c r="CS53" i="3"/>
  <c r="BY53" i="3"/>
  <c r="BX54" i="3"/>
  <c r="BN54" i="3"/>
  <c r="CR54" i="3"/>
  <c r="DV58" i="3"/>
  <c r="DV59" i="3"/>
  <c r="BL56" i="3"/>
  <c r="BV56" i="3"/>
  <c r="CP56" i="3"/>
  <c r="BK57" i="3"/>
  <c r="CO57" i="3"/>
  <c r="BU57" i="3"/>
  <c r="DM59" i="3"/>
  <c r="DM58" i="3"/>
  <c r="BW55" i="3"/>
  <c r="CQ55" i="3"/>
  <c r="BM55" i="3"/>
  <c r="DW59" i="3"/>
  <c r="DW58" i="3"/>
  <c r="G57" i="3"/>
  <c r="G58" i="3" s="1"/>
  <c r="EG59" i="3"/>
  <c r="EG58" i="3"/>
  <c r="DN58" i="3"/>
  <c r="DN59" i="3"/>
  <c r="CH52" i="3"/>
  <c r="CI57" i="3"/>
  <c r="CX56" i="3"/>
  <c r="CF54" i="3"/>
  <c r="DA53" i="3"/>
  <c r="CW57" i="3"/>
  <c r="CE55" i="3"/>
  <c r="DB52" i="3"/>
  <c r="CG53" i="3"/>
  <c r="CZ54" i="3"/>
  <c r="CD56" i="3"/>
  <c r="CC57" i="3"/>
  <c r="CY55" i="3"/>
  <c r="DG360" i="3"/>
  <c r="CM348" i="3"/>
  <c r="DG342" i="3"/>
  <c r="DG366" i="3"/>
  <c r="CM354" i="3"/>
  <c r="CM342" i="3"/>
  <c r="DG348" i="3"/>
  <c r="CM360" i="3"/>
  <c r="CM366" i="3"/>
  <c r="DG354" i="3"/>
  <c r="DE52" i="3" l="1"/>
  <c r="BS52" i="3"/>
  <c r="N77" i="3"/>
  <c r="P77" i="3"/>
  <c r="CQ56" i="3"/>
  <c r="BM56" i="3"/>
  <c r="BW56" i="3"/>
  <c r="CS54" i="3"/>
  <c r="BO54" i="3"/>
  <c r="BY54" i="3"/>
  <c r="BL57" i="3"/>
  <c r="BV57" i="3"/>
  <c r="CP57" i="3"/>
  <c r="BZ53" i="3"/>
  <c r="CT53" i="3"/>
  <c r="BN55" i="3"/>
  <c r="CR55" i="3"/>
  <c r="BX55" i="3"/>
  <c r="DA54" i="3"/>
  <c r="CD57" i="3"/>
  <c r="CY56" i="3"/>
  <c r="CX57" i="3"/>
  <c r="CZ55" i="3"/>
  <c r="CG54" i="3"/>
  <c r="CH53" i="3"/>
  <c r="CF55" i="3"/>
  <c r="CE56" i="3"/>
  <c r="DB53" i="3"/>
  <c r="DG349" i="3"/>
  <c r="CM367" i="3"/>
  <c r="DG361" i="3"/>
  <c r="DG367" i="3"/>
  <c r="DG355" i="3"/>
  <c r="CM349" i="3"/>
  <c r="CM355" i="3"/>
  <c r="CM361" i="3"/>
  <c r="DE53" i="3" l="1"/>
  <c r="BS53" i="3"/>
  <c r="CQ57" i="3"/>
  <c r="BW57" i="3"/>
  <c r="BM57" i="3"/>
  <c r="BX56" i="3"/>
  <c r="BN56" i="3"/>
  <c r="CR56" i="3"/>
  <c r="CT54" i="3"/>
  <c r="BZ54" i="3"/>
  <c r="CS55" i="3"/>
  <c r="BO55" i="3"/>
  <c r="BY55" i="3"/>
  <c r="CF56" i="3"/>
  <c r="CH54" i="3"/>
  <c r="CY57" i="3"/>
  <c r="DA55" i="3"/>
  <c r="CE57" i="3"/>
  <c r="CZ56" i="3"/>
  <c r="DB54" i="3"/>
  <c r="CG55" i="3"/>
  <c r="CM362" i="3"/>
  <c r="DG368" i="3"/>
  <c r="DG356" i="3"/>
  <c r="CM368" i="3"/>
  <c r="DG362" i="3"/>
  <c r="CM356" i="3"/>
  <c r="DE54" i="3" l="1"/>
  <c r="BS54" i="3"/>
  <c r="CR57" i="3"/>
  <c r="BN57" i="3"/>
  <c r="BX57" i="3"/>
  <c r="BZ55" i="3"/>
  <c r="CT55" i="3"/>
  <c r="BY56" i="3"/>
  <c r="CS56" i="3"/>
  <c r="BO56" i="3"/>
  <c r="CG56" i="3"/>
  <c r="CF57" i="3"/>
  <c r="CH55" i="3"/>
  <c r="CZ57" i="3"/>
  <c r="DB55" i="3"/>
  <c r="DA56" i="3"/>
  <c r="CM363" i="3"/>
  <c r="CM369" i="3"/>
  <c r="DG369" i="3"/>
  <c r="DG363" i="3"/>
  <c r="DE55" i="3" l="1"/>
  <c r="BS55" i="3"/>
  <c r="CT56" i="3"/>
  <c r="BZ56" i="3"/>
  <c r="BO57" i="3"/>
  <c r="CS57" i="3"/>
  <c r="BY57" i="3"/>
  <c r="DA57" i="3"/>
  <c r="DB56" i="3"/>
  <c r="CH56" i="3"/>
  <c r="CG57" i="3"/>
  <c r="DG370" i="3"/>
  <c r="CM370" i="3"/>
  <c r="BS56" i="3" l="1"/>
  <c r="DE56" i="3"/>
  <c r="CT57" i="3"/>
  <c r="BZ57" i="3"/>
  <c r="CH57" i="3"/>
  <c r="DB57" i="3"/>
  <c r="DE57" i="3" l="1"/>
  <c r="DE58" i="3" s="1"/>
  <c r="BS57" i="3"/>
  <c r="BS58" i="3" s="1"/>
  <c r="T68" i="3" s="1"/>
</calcChain>
</file>

<file path=xl/sharedStrings.xml><?xml version="1.0" encoding="utf-8"?>
<sst xmlns="http://schemas.openxmlformats.org/spreadsheetml/2006/main" count="2304" uniqueCount="173">
  <si>
    <t>HARJOITUSPÄIVÄKIRJA</t>
  </si>
  <si>
    <t>Tampereen Pyrintö</t>
  </si>
  <si>
    <t>Vko</t>
  </si>
  <si>
    <t>HUOM.</t>
  </si>
  <si>
    <t>yht.</t>
  </si>
  <si>
    <t>km</t>
  </si>
  <si>
    <t>ma</t>
  </si>
  <si>
    <t>su</t>
  </si>
  <si>
    <t>ti</t>
  </si>
  <si>
    <t>la</t>
  </si>
  <si>
    <t>ke</t>
  </si>
  <si>
    <t>pe</t>
  </si>
  <si>
    <t>to</t>
  </si>
  <si>
    <t>krt</t>
  </si>
  <si>
    <t>h</t>
  </si>
  <si>
    <t>min</t>
  </si>
  <si>
    <t>kerrat</t>
  </si>
  <si>
    <t>yht</t>
  </si>
  <si>
    <t>Yht</t>
  </si>
  <si>
    <t>Yhteenveto</t>
  </si>
  <si>
    <t>Laskenta:</t>
  </si>
  <si>
    <t>Harjoitusajat</t>
  </si>
  <si>
    <t>vko</t>
  </si>
  <si>
    <t>no</t>
  </si>
  <si>
    <t>kerrat yht.</t>
  </si>
  <si>
    <t>Keskiarvolaskenta:</t>
  </si>
  <si>
    <t>Vuoden yhteenveto</t>
  </si>
  <si>
    <t>tänään</t>
  </si>
  <si>
    <t>alku</t>
  </si>
  <si>
    <t>päiviä</t>
  </si>
  <si>
    <t>kesk.</t>
  </si>
  <si>
    <t>min/pv</t>
  </si>
  <si>
    <t>km/pv</t>
  </si>
  <si>
    <t>vuosienn.</t>
  </si>
  <si>
    <t>h/a</t>
  </si>
  <si>
    <t>km/a</t>
  </si>
  <si>
    <t xml:space="preserve"> min/pv</t>
  </si>
  <si>
    <t xml:space="preserve"> km/pv</t>
  </si>
  <si>
    <t xml:space="preserve"> min /krt</t>
  </si>
  <si>
    <t xml:space="preserve"> km/krt</t>
  </si>
  <si>
    <t>Keskiarvot:</t>
  </si>
  <si>
    <t>Päivä</t>
  </si>
  <si>
    <t>Lenkit (1,2,3)</t>
  </si>
  <si>
    <t>Kaikki harj.</t>
  </si>
  <si>
    <t>Vuosiennuste</t>
  </si>
  <si>
    <t xml:space="preserve"> h/a</t>
  </si>
  <si>
    <t xml:space="preserve"> km/a</t>
  </si>
  <si>
    <t xml:space="preserve">1 </t>
  </si>
  <si>
    <t xml:space="preserve">3 </t>
  </si>
  <si>
    <t xml:space="preserve">4 </t>
  </si>
  <si>
    <t xml:space="preserve">5 </t>
  </si>
  <si>
    <t xml:space="preserve">6 </t>
  </si>
  <si>
    <t xml:space="preserve">2 </t>
  </si>
  <si>
    <t xml:space="preserve"> - </t>
  </si>
  <si>
    <t>Ohjeet:</t>
  </si>
  <si>
    <t>2) Jos haluat, voit muuttaa  harjoitustyyppien nimiä:</t>
  </si>
  <si>
    <t>Start ja yhteenvetosivut:</t>
  </si>
  <si>
    <t>1) Kirjoita nimesi laatikkoon:</t>
  </si>
  <si>
    <t>LS</t>
  </si>
  <si>
    <t>KS</t>
  </si>
  <si>
    <t>Ju</t>
  </si>
  <si>
    <t>Hi</t>
  </si>
  <si>
    <t>Harjoitusajat ja -kilometrit lisätään automaattisesti vuoden yhteenvetoon.</t>
  </si>
  <si>
    <t>Harjoitusmäärät esitetään myös graafisesti viikoittain sekä vuosiyhteenvetona.</t>
  </si>
  <si>
    <t>Samoin voit muuttaa km-sarakkeiden otsikoita:</t>
  </si>
  <si>
    <t>Yht, km</t>
  </si>
  <si>
    <t>Yht.</t>
  </si>
  <si>
    <t>Km, kum.</t>
  </si>
  <si>
    <t>Viikkosivut 2 viikkoa per sivu:</t>
  </si>
  <si>
    <t>Tulostusasetukset: ks. seuraava sivu</t>
  </si>
  <si>
    <t>3) Harjoitusaikojen täyttäminen:</t>
  </si>
  <si>
    <t>- Klikkaa alareunasta taulukko "Tiedot" näkyviin</t>
  </si>
  <si>
    <t>- Kirjoita kunkin harjoitustyypin kestoaika minuutteina keltaisiin laatikoihin.</t>
  </si>
  <si>
    <t>- Täytä lisäksi leposyke, keskisyke, harjoituskilometrit sekä kommentit harjoituksesta.</t>
  </si>
  <si>
    <t>Tulostusmarginaalit:</t>
  </si>
  <si>
    <t>Su</t>
  </si>
  <si>
    <t>Suunnistus</t>
  </si>
  <si>
    <t>KILPAILUPÄIVÄKIRJA</t>
  </si>
  <si>
    <t>No</t>
  </si>
  <si>
    <t>pvm</t>
  </si>
  <si>
    <t>Kisan nimi</t>
  </si>
  <si>
    <t>km-vauhti</t>
  </si>
  <si>
    <t>1:10000</t>
  </si>
  <si>
    <t>Kisajärjestäjä</t>
  </si>
  <si>
    <t>Matka</t>
  </si>
  <si>
    <t>Voittajanaika</t>
  </si>
  <si>
    <t>Oma aika</t>
  </si>
  <si>
    <t>Sijoitus</t>
  </si>
  <si>
    <t>Rastivälit</t>
  </si>
  <si>
    <t>Mittakaava</t>
  </si>
  <si>
    <t>Virh lkm</t>
  </si>
  <si>
    <t>Virheet</t>
  </si>
  <si>
    <t>Virheet/km</t>
  </si>
  <si>
    <t>Fiilis (1-10)</t>
  </si>
  <si>
    <t>Kommentit</t>
  </si>
  <si>
    <t>1.1.</t>
  </si>
  <si>
    <t>lisää omat kommentit</t>
  </si>
  <si>
    <t>Esimerkki</t>
  </si>
  <si>
    <t>TP</t>
  </si>
  <si>
    <t>4) Kilpailupäiväkirjan täyttäminen</t>
  </si>
  <si>
    <t>- Ajat muodossa minuutit:sekunnit</t>
  </si>
  <si>
    <t>- Täytä kilpailupäiväkirja esimerkkirivin mukaan (ensimmäinen oma kisasi esimerkin tilalle)</t>
  </si>
  <si>
    <t xml:space="preserve"> </t>
  </si>
  <si>
    <t xml:space="preserve">Tämä on Tampereen Pyrinnön suunnistusjaoston harjoituspäiväkirja vuodelle </t>
  </si>
  <si>
    <t>Uni</t>
  </si>
  <si>
    <t>Krt</t>
  </si>
  <si>
    <t>Kerrat</t>
  </si>
  <si>
    <t>Rasitus</t>
  </si>
  <si>
    <t>Askeleet</t>
  </si>
  <si>
    <t>Py</t>
  </si>
  <si>
    <t>Keskimääräinen päivä</t>
  </si>
  <si>
    <t>Tiedot!V</t>
  </si>
  <si>
    <t>h unta</t>
  </si>
  <si>
    <t>Koulumatka:</t>
  </si>
  <si>
    <t>Lämpötila</t>
  </si>
  <si>
    <t>Tiedot!AW</t>
  </si>
  <si>
    <t>CU</t>
  </si>
  <si>
    <t>CV</t>
  </si>
  <si>
    <t>CW</t>
  </si>
  <si>
    <t>CX</t>
  </si>
  <si>
    <t>CY</t>
  </si>
  <si>
    <t>Lämpötilat</t>
  </si>
  <si>
    <t>Loka</t>
  </si>
  <si>
    <t>Marras</t>
  </si>
  <si>
    <t>Joulu</t>
  </si>
  <si>
    <t>Tammi</t>
  </si>
  <si>
    <t>Helmi</t>
  </si>
  <si>
    <t>Maalis</t>
  </si>
  <si>
    <t>Huhti</t>
  </si>
  <si>
    <t>Touko</t>
  </si>
  <si>
    <t>Kesä</t>
  </si>
  <si>
    <t>Heinä</t>
  </si>
  <si>
    <t>Elo</t>
  </si>
  <si>
    <t>Syys</t>
  </si>
  <si>
    <t>Koulupyöräily</t>
  </si>
  <si>
    <t>aika</t>
  </si>
  <si>
    <t>Tiedot!AU</t>
  </si>
  <si>
    <t>Tiedot!AN</t>
  </si>
  <si>
    <t>Tiedot!AO</t>
  </si>
  <si>
    <t>average</t>
  </si>
  <si>
    <t>Tiedot!AH</t>
  </si>
  <si>
    <t>CA</t>
  </si>
  <si>
    <t>CB</t>
  </si>
  <si>
    <t>CC</t>
  </si>
  <si>
    <t>CD</t>
  </si>
  <si>
    <t>CE</t>
  </si>
  <si>
    <t>CF</t>
  </si>
  <si>
    <t>CG</t>
  </si>
  <si>
    <t>CZ</t>
  </si>
  <si>
    <t>DA</t>
  </si>
  <si>
    <t>Painotettu rasitus</t>
  </si>
  <si>
    <t>Tiedot!AM</t>
  </si>
  <si>
    <t>Kok. rasitus</t>
  </si>
  <si>
    <t>Viikko:</t>
  </si>
  <si>
    <t>Maksimikestävyys</t>
  </si>
  <si>
    <t>Peruskestävyys</t>
  </si>
  <si>
    <t>km/a ilman pyöräilyä</t>
  </si>
  <si>
    <t>Ajatellut juoksutekniikat</t>
  </si>
  <si>
    <t>7</t>
  </si>
  <si>
    <t>Muokkaus Heikki V/2010</t>
  </si>
  <si>
    <t>Alkuper/Jouni Kinni</t>
  </si>
  <si>
    <t>Kommentteja ja parannusehdotuksia voi lähettää sähköpostilla: mikkoeskola@kolumbus.fi</t>
  </si>
  <si>
    <t>Moron!</t>
  </si>
  <si>
    <t>Pelit</t>
  </si>
  <si>
    <t>Lihaskunto/aerobiset voimaharjoitteet</t>
  </si>
  <si>
    <t>maksimisyke- ja anaerobiset voimaharjoitteet</t>
  </si>
  <si>
    <t>Liikkuvuus- ja koordinaatio</t>
  </si>
  <si>
    <t>Vauhtikestävyys</t>
  </si>
  <si>
    <t>N.N.</t>
  </si>
  <si>
    <t>Tuloksekasta suunnistusvuotta 2016!</t>
  </si>
  <si>
    <r>
      <t>terv Lammikko</t>
    </r>
    <r>
      <rPr>
        <b/>
        <i/>
        <sz val="8"/>
        <rFont val="Arial"/>
        <family val="2"/>
      </rPr>
      <t xml:space="preserve"> (kiitos Kinnin Jounille alkuperäisestä hpk:sta)</t>
    </r>
  </si>
  <si>
    <t>ME 29.10.2016</t>
  </si>
  <si>
    <t>HPK 2017/TP/ME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</si>
</sst>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d/m/"/>
    <numFmt numFmtId="165" formatCode="0.0"/>
    <numFmt numFmtId="166" formatCode="[h]:mm:ss;@"/>
    <numFmt numFmtId="167" formatCode="[h]:mm"/>
    <numFmt numFmtId="168" formatCode="h:mm;@"/>
  </numFmts>
  <fonts count="39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b/>
      <sz val="10"/>
      <color indexed="12"/>
      <name val="Arial"/>
      <family val="2"/>
    </font>
    <font>
      <sz val="9"/>
      <color indexed="62"/>
      <name val="Arial"/>
      <family val="2"/>
    </font>
    <font>
      <b/>
      <sz val="10"/>
      <name val="Arial"/>
      <family val="2"/>
    </font>
    <font>
      <b/>
      <sz val="8"/>
      <color indexed="12"/>
      <name val="Arial"/>
      <family val="2"/>
    </font>
    <font>
      <b/>
      <sz val="12"/>
      <color indexed="10"/>
      <name val="Arial"/>
      <family val="2"/>
    </font>
    <font>
      <sz val="6"/>
      <color indexed="62"/>
      <name val="Arial"/>
      <family val="2"/>
    </font>
    <font>
      <b/>
      <sz val="9"/>
      <color indexed="12"/>
      <name val="Arial"/>
      <family val="2"/>
    </font>
    <font>
      <b/>
      <sz val="10"/>
      <color indexed="16"/>
      <name val="Arial"/>
      <family val="2"/>
    </font>
    <font>
      <b/>
      <sz val="10"/>
      <color indexed="16"/>
      <name val="Arial"/>
      <family val="2"/>
    </font>
    <font>
      <b/>
      <sz val="6"/>
      <color indexed="12"/>
      <name val="Arial"/>
      <family val="2"/>
    </font>
    <font>
      <b/>
      <sz val="6"/>
      <color indexed="9"/>
      <name val="Arial"/>
      <family val="2"/>
    </font>
    <font>
      <sz val="6"/>
      <name val="Arial"/>
      <family val="2"/>
    </font>
    <font>
      <sz val="10"/>
      <color indexed="37"/>
      <name val="Arial"/>
      <family val="2"/>
    </font>
    <font>
      <sz val="10"/>
      <color indexed="17"/>
      <name val="Arial"/>
      <family val="2"/>
    </font>
    <font>
      <sz val="10"/>
      <color indexed="37"/>
      <name val="Arial"/>
      <family val="2"/>
    </font>
    <font>
      <sz val="8"/>
      <name val="Arial"/>
      <family val="2"/>
    </font>
    <font>
      <b/>
      <sz val="9"/>
      <color indexed="12"/>
      <name val="Arial"/>
      <family val="2"/>
    </font>
    <font>
      <b/>
      <sz val="8"/>
      <color indexed="57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sz val="9"/>
      <color indexed="8"/>
      <name val="Arial"/>
      <family val="2"/>
    </font>
    <font>
      <b/>
      <i/>
      <sz val="10"/>
      <name val="Arial"/>
      <family val="2"/>
    </font>
    <font>
      <sz val="10"/>
      <color indexed="12"/>
      <name val="Arial"/>
      <family val="2"/>
    </font>
    <font>
      <sz val="10"/>
      <color indexed="16"/>
      <name val="Arial"/>
      <family val="2"/>
    </font>
    <font>
      <b/>
      <sz val="10"/>
      <color indexed="56"/>
      <name val="Arial"/>
      <family val="2"/>
    </font>
    <font>
      <u/>
      <sz val="10"/>
      <color indexed="12"/>
      <name val="Arial"/>
      <family val="2"/>
    </font>
    <font>
      <b/>
      <sz val="9"/>
      <color indexed="56"/>
      <name val="Arial"/>
      <family val="2"/>
    </font>
    <font>
      <b/>
      <sz val="10"/>
      <color indexed="62"/>
      <name val="Arial"/>
      <family val="2"/>
    </font>
    <font>
      <b/>
      <i/>
      <sz val="8"/>
      <name val="Arial"/>
      <family val="2"/>
    </font>
    <font>
      <sz val="10"/>
      <name val="Arial"/>
      <family val="2"/>
    </font>
    <font>
      <sz val="6"/>
      <color indexed="12"/>
      <name val="Arial"/>
      <family val="2"/>
    </font>
    <font>
      <b/>
      <sz val="10"/>
      <color theme="3"/>
      <name val="Arial"/>
      <family val="2"/>
    </font>
    <font>
      <b/>
      <sz val="10"/>
      <color rgb="FF0070C0"/>
      <name val="Arial"/>
      <family val="2"/>
    </font>
    <font>
      <b/>
      <sz val="10"/>
      <color rgb="FF3701FD"/>
      <name val="Arial"/>
      <family val="2"/>
    </font>
    <font>
      <b/>
      <sz val="10"/>
      <name val="Arial"/>
    </font>
  </fonts>
  <fills count="1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EC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12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2">
    <xf numFmtId="0" fontId="0" fillId="0" borderId="0"/>
    <xf numFmtId="0" fontId="29" fillId="0" borderId="0" applyNumberFormat="0" applyFill="0" applyBorder="0" applyAlignment="0" applyProtection="0">
      <alignment vertical="top"/>
      <protection locked="0"/>
    </xf>
  </cellStyleXfs>
  <cellXfs count="274">
    <xf numFmtId="0" fontId="0" fillId="0" borderId="0" xfId="0"/>
    <xf numFmtId="0" fontId="0" fillId="0" borderId="0" xfId="0" applyProtection="1">
      <protection locked="0"/>
    </xf>
    <xf numFmtId="0" fontId="16" fillId="2" borderId="1" xfId="0" applyFont="1" applyFill="1" applyBorder="1" applyProtection="1">
      <protection locked="0"/>
    </xf>
    <xf numFmtId="0" fontId="17" fillId="2" borderId="1" xfId="0" applyFont="1" applyFill="1" applyBorder="1" applyProtection="1">
      <protection locked="0"/>
    </xf>
    <xf numFmtId="0" fontId="18" fillId="2" borderId="1" xfId="0" applyFont="1" applyFill="1" applyBorder="1" applyProtection="1">
      <protection locked="0"/>
    </xf>
    <xf numFmtId="0" fontId="19" fillId="0" borderId="2" xfId="0" applyFont="1" applyBorder="1" applyProtection="1">
      <protection locked="0"/>
    </xf>
    <xf numFmtId="0" fontId="16" fillId="2" borderId="3" xfId="0" applyFont="1" applyFill="1" applyBorder="1" applyProtection="1">
      <protection locked="0"/>
    </xf>
    <xf numFmtId="0" fontId="17" fillId="2" borderId="3" xfId="0" applyFont="1" applyFill="1" applyBorder="1" applyProtection="1">
      <protection locked="0"/>
    </xf>
    <xf numFmtId="0" fontId="18" fillId="2" borderId="4" xfId="0" applyFont="1" applyFill="1" applyBorder="1" applyProtection="1">
      <protection locked="0"/>
    </xf>
    <xf numFmtId="0" fontId="19" fillId="0" borderId="4" xfId="0" applyFont="1" applyBorder="1" applyProtection="1">
      <protection locked="0"/>
    </xf>
    <xf numFmtId="0" fontId="16" fillId="2" borderId="5" xfId="0" applyFont="1" applyFill="1" applyBorder="1" applyProtection="1">
      <protection locked="0"/>
    </xf>
    <xf numFmtId="0" fontId="17" fillId="2" borderId="5" xfId="0" applyFont="1" applyFill="1" applyBorder="1" applyProtection="1">
      <protection locked="0"/>
    </xf>
    <xf numFmtId="0" fontId="18" fillId="2" borderId="6" xfId="0" applyFont="1" applyFill="1" applyBorder="1" applyProtection="1">
      <protection locked="0"/>
    </xf>
    <xf numFmtId="0" fontId="18" fillId="2" borderId="7" xfId="0" applyFont="1" applyFill="1" applyBorder="1" applyProtection="1">
      <protection locked="0"/>
    </xf>
    <xf numFmtId="0" fontId="18" fillId="2" borderId="3" xfId="0" applyFont="1" applyFill="1" applyBorder="1" applyProtection="1">
      <protection locked="0"/>
    </xf>
    <xf numFmtId="0" fontId="16" fillId="2" borderId="6" xfId="0" applyFont="1" applyFill="1" applyBorder="1" applyProtection="1">
      <protection locked="0"/>
    </xf>
    <xf numFmtId="0" fontId="17" fillId="2" borderId="6" xfId="0" applyFont="1" applyFill="1" applyBorder="1" applyProtection="1">
      <protection locked="0"/>
    </xf>
    <xf numFmtId="0" fontId="0" fillId="0" borderId="4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Protection="1">
      <protection hidden="1"/>
    </xf>
    <xf numFmtId="0" fontId="6" fillId="0" borderId="0" xfId="0" applyFont="1" applyProtection="1">
      <protection hidden="1"/>
    </xf>
    <xf numFmtId="0" fontId="0" fillId="0" borderId="8" xfId="0" applyBorder="1" applyAlignment="1" applyProtection="1">
      <alignment horizontal="center"/>
      <protection hidden="1"/>
    </xf>
    <xf numFmtId="0" fontId="0" fillId="0" borderId="8" xfId="0" applyBorder="1" applyProtection="1">
      <protection hidden="1"/>
    </xf>
    <xf numFmtId="0" fontId="0" fillId="0" borderId="0" xfId="0" applyAlignment="1" applyProtection="1">
      <alignment horizontal="right"/>
      <protection hidden="1"/>
    </xf>
    <xf numFmtId="0" fontId="0" fillId="0" borderId="9" xfId="0" applyBorder="1" applyProtection="1">
      <protection hidden="1"/>
    </xf>
    <xf numFmtId="0" fontId="0" fillId="0" borderId="10" xfId="0" applyBorder="1" applyProtection="1">
      <protection hidden="1"/>
    </xf>
    <xf numFmtId="0" fontId="0" fillId="0" borderId="11" xfId="0" applyBorder="1" applyAlignment="1" applyProtection="1">
      <alignment horizontal="center"/>
      <protection hidden="1"/>
    </xf>
    <xf numFmtId="0" fontId="0" fillId="0" borderId="12" xfId="0" applyBorder="1" applyAlignment="1" applyProtection="1">
      <alignment horizontal="center"/>
      <protection hidden="1"/>
    </xf>
    <xf numFmtId="14" fontId="22" fillId="0" borderId="0" xfId="0" applyNumberFormat="1" applyFont="1" applyProtection="1">
      <protection hidden="1"/>
    </xf>
    <xf numFmtId="1" fontId="0" fillId="0" borderId="0" xfId="0" applyNumberFormat="1" applyProtection="1">
      <protection hidden="1"/>
    </xf>
    <xf numFmtId="165" fontId="0" fillId="0" borderId="0" xfId="0" applyNumberFormat="1" applyProtection="1">
      <protection hidden="1"/>
    </xf>
    <xf numFmtId="1" fontId="0" fillId="0" borderId="0" xfId="0" applyNumberFormat="1" applyAlignment="1" applyProtection="1">
      <alignment horizontal="right"/>
      <protection hidden="1"/>
    </xf>
    <xf numFmtId="14" fontId="19" fillId="0" borderId="0" xfId="0" applyNumberFormat="1" applyFont="1" applyProtection="1">
      <protection hidden="1"/>
    </xf>
    <xf numFmtId="0" fontId="0" fillId="0" borderId="13" xfId="0" applyBorder="1" applyProtection="1">
      <protection hidden="1"/>
    </xf>
    <xf numFmtId="0" fontId="1" fillId="0" borderId="4" xfId="0" applyFont="1" applyBorder="1" applyProtection="1">
      <protection locked="0"/>
    </xf>
    <xf numFmtId="0" fontId="0" fillId="0" borderId="0" xfId="0" applyFill="1"/>
    <xf numFmtId="0" fontId="0" fillId="0" borderId="0" xfId="0" applyProtection="1"/>
    <xf numFmtId="0" fontId="11" fillId="3" borderId="14" xfId="0" applyFont="1" applyFill="1" applyBorder="1" applyProtection="1">
      <protection locked="0"/>
    </xf>
    <xf numFmtId="0" fontId="12" fillId="3" borderId="14" xfId="0" applyFont="1" applyFill="1" applyBorder="1" applyProtection="1">
      <protection locked="0"/>
    </xf>
    <xf numFmtId="0" fontId="6" fillId="3" borderId="14" xfId="0" applyFont="1" applyFill="1" applyBorder="1" applyProtection="1">
      <protection locked="0"/>
    </xf>
    <xf numFmtId="0" fontId="3" fillId="3" borderId="15" xfId="0" applyFont="1" applyFill="1" applyBorder="1" applyProtection="1">
      <protection locked="0"/>
    </xf>
    <xf numFmtId="0" fontId="13" fillId="0" borderId="2" xfId="0" applyFont="1" applyBorder="1" applyAlignment="1" applyProtection="1">
      <alignment horizontal="center"/>
      <protection locked="0"/>
    </xf>
    <xf numFmtId="0" fontId="13" fillId="4" borderId="14" xfId="0" applyFont="1" applyFill="1" applyBorder="1" applyAlignment="1" applyProtection="1">
      <alignment horizontal="right"/>
      <protection locked="0"/>
    </xf>
    <xf numFmtId="0" fontId="13" fillId="5" borderId="14" xfId="0" applyFont="1" applyFill="1" applyBorder="1" applyAlignment="1" applyProtection="1">
      <alignment horizontal="right"/>
      <protection locked="0"/>
    </xf>
    <xf numFmtId="0" fontId="13" fillId="6" borderId="14" xfId="0" applyFont="1" applyFill="1" applyBorder="1" applyAlignment="1" applyProtection="1">
      <alignment horizontal="right"/>
      <protection locked="0"/>
    </xf>
    <xf numFmtId="0" fontId="14" fillId="7" borderId="14" xfId="0" applyFont="1" applyFill="1" applyBorder="1" applyAlignment="1" applyProtection="1">
      <alignment horizontal="right"/>
      <protection locked="0"/>
    </xf>
    <xf numFmtId="0" fontId="13" fillId="8" borderId="14" xfId="0" applyFont="1" applyFill="1" applyBorder="1" applyAlignment="1" applyProtection="1">
      <alignment horizontal="right"/>
      <protection locked="0"/>
    </xf>
    <xf numFmtId="0" fontId="13" fillId="9" borderId="14" xfId="0" applyFont="1" applyFill="1" applyBorder="1" applyAlignment="1" applyProtection="1">
      <alignment horizontal="right"/>
      <protection locked="0"/>
    </xf>
    <xf numFmtId="0" fontId="10" fillId="3" borderId="14" xfId="0" applyFont="1" applyFill="1" applyBorder="1" applyAlignment="1" applyProtection="1">
      <alignment horizontal="right"/>
      <protection locked="0"/>
    </xf>
    <xf numFmtId="0" fontId="13" fillId="3" borderId="14" xfId="0" applyFont="1" applyFill="1" applyBorder="1" applyAlignment="1" applyProtection="1">
      <alignment horizontal="center"/>
      <protection locked="0"/>
    </xf>
    <xf numFmtId="0" fontId="10" fillId="3" borderId="7" xfId="0" applyFont="1" applyFill="1" applyBorder="1" applyAlignment="1" applyProtection="1">
      <alignment horizontal="right"/>
      <protection locked="0"/>
    </xf>
    <xf numFmtId="0" fontId="15" fillId="0" borderId="4" xfId="0" applyFont="1" applyBorder="1" applyProtection="1">
      <protection locked="0"/>
    </xf>
    <xf numFmtId="0" fontId="3" fillId="3" borderId="1" xfId="0" applyFont="1" applyFill="1" applyBorder="1" applyProtection="1">
      <protection locked="0"/>
    </xf>
    <xf numFmtId="0" fontId="3" fillId="3" borderId="3" xfId="0" applyFont="1" applyFill="1" applyBorder="1" applyProtection="1">
      <protection locked="0"/>
    </xf>
    <xf numFmtId="0" fontId="3" fillId="3" borderId="5" xfId="0" applyFont="1" applyFill="1" applyBorder="1" applyProtection="1">
      <protection locked="0"/>
    </xf>
    <xf numFmtId="0" fontId="7" fillId="3" borderId="15" xfId="0" applyNumberFormat="1" applyFont="1" applyFill="1" applyBorder="1" applyProtection="1">
      <protection locked="0"/>
    </xf>
    <xf numFmtId="0" fontId="7" fillId="3" borderId="15" xfId="0" applyFont="1" applyFill="1" applyBorder="1" applyProtection="1">
      <protection locked="0"/>
    </xf>
    <xf numFmtId="0" fontId="4" fillId="3" borderId="15" xfId="0" applyFont="1" applyFill="1" applyBorder="1" applyProtection="1">
      <protection locked="0"/>
    </xf>
    <xf numFmtId="0" fontId="7" fillId="3" borderId="2" xfId="0" applyFont="1" applyFill="1" applyBorder="1" applyProtection="1">
      <protection locked="0"/>
    </xf>
    <xf numFmtId="0" fontId="3" fillId="3" borderId="4" xfId="0" applyFont="1" applyFill="1" applyBorder="1" applyAlignment="1" applyProtection="1">
      <alignment horizontal="right"/>
      <protection locked="0"/>
    </xf>
    <xf numFmtId="0" fontId="7" fillId="10" borderId="0" xfId="0" applyFont="1" applyFill="1" applyBorder="1" applyProtection="1">
      <protection locked="0"/>
    </xf>
    <xf numFmtId="0" fontId="3" fillId="10" borderId="0" xfId="0" applyFont="1" applyFill="1" applyBorder="1" applyProtection="1">
      <protection locked="0"/>
    </xf>
    <xf numFmtId="0" fontId="21" fillId="10" borderId="0" xfId="0" applyFont="1" applyFill="1" applyBorder="1" applyProtection="1">
      <protection locked="0"/>
    </xf>
    <xf numFmtId="0" fontId="3" fillId="0" borderId="0" xfId="0" applyFont="1" applyProtection="1">
      <protection hidden="1"/>
    </xf>
    <xf numFmtId="0" fontId="4" fillId="0" borderId="0" xfId="0" quotePrefix="1" applyFont="1" applyProtection="1">
      <protection hidden="1"/>
    </xf>
    <xf numFmtId="0" fontId="5" fillId="0" borderId="0" xfId="0" applyFont="1" applyProtection="1">
      <protection hidden="1"/>
    </xf>
    <xf numFmtId="0" fontId="8" fillId="0" borderId="0" xfId="0" applyFont="1" applyAlignment="1" applyProtection="1">
      <alignment horizontal="left"/>
      <protection hidden="1"/>
    </xf>
    <xf numFmtId="0" fontId="4" fillId="0" borderId="0" xfId="0" applyFont="1" applyProtection="1">
      <protection hidden="1"/>
    </xf>
    <xf numFmtId="0" fontId="7" fillId="0" borderId="0" xfId="0" applyFont="1" applyProtection="1">
      <protection hidden="1"/>
    </xf>
    <xf numFmtId="0" fontId="9" fillId="0" borderId="0" xfId="0" applyFont="1" applyProtection="1">
      <protection hidden="1"/>
    </xf>
    <xf numFmtId="0" fontId="3" fillId="3" borderId="15" xfId="0" applyFont="1" applyFill="1" applyBorder="1" applyProtection="1">
      <protection hidden="1"/>
    </xf>
    <xf numFmtId="0" fontId="8" fillId="0" borderId="0" xfId="0" quotePrefix="1" applyFont="1" applyProtection="1">
      <protection hidden="1"/>
    </xf>
    <xf numFmtId="0" fontId="4" fillId="3" borderId="15" xfId="0" applyFont="1" applyFill="1" applyBorder="1" applyAlignment="1" applyProtection="1">
      <alignment horizontal="center"/>
      <protection hidden="1"/>
    </xf>
    <xf numFmtId="0" fontId="3" fillId="3" borderId="15" xfId="0" applyFont="1" applyFill="1" applyBorder="1" applyAlignment="1" applyProtection="1">
      <alignment horizontal="center"/>
      <protection hidden="1"/>
    </xf>
    <xf numFmtId="0" fontId="4" fillId="3" borderId="15" xfId="0" applyFont="1" applyFill="1" applyBorder="1" applyProtection="1">
      <protection hidden="1"/>
    </xf>
    <xf numFmtId="1" fontId="4" fillId="3" borderId="16" xfId="0" applyNumberFormat="1" applyFont="1" applyFill="1" applyBorder="1" applyProtection="1">
      <protection hidden="1"/>
    </xf>
    <xf numFmtId="1" fontId="4" fillId="3" borderId="17" xfId="0" applyNumberFormat="1" applyFont="1" applyFill="1" applyBorder="1" applyProtection="1">
      <protection hidden="1"/>
    </xf>
    <xf numFmtId="1" fontId="4" fillId="3" borderId="18" xfId="0" applyNumberFormat="1" applyFont="1" applyFill="1" applyBorder="1" applyProtection="1">
      <protection hidden="1"/>
    </xf>
    <xf numFmtId="1" fontId="4" fillId="3" borderId="15" xfId="0" applyNumberFormat="1" applyFont="1" applyFill="1" applyBorder="1" applyProtection="1">
      <protection hidden="1"/>
    </xf>
    <xf numFmtId="1" fontId="4" fillId="3" borderId="19" xfId="0" applyNumberFormat="1" applyFont="1" applyFill="1" applyBorder="1" applyProtection="1">
      <protection hidden="1"/>
    </xf>
    <xf numFmtId="1" fontId="4" fillId="3" borderId="20" xfId="0" applyNumberFormat="1" applyFont="1" applyFill="1" applyBorder="1" applyProtection="1">
      <protection hidden="1"/>
    </xf>
    <xf numFmtId="1" fontId="4" fillId="3" borderId="21" xfId="0" applyNumberFormat="1" applyFont="1" applyFill="1" applyBorder="1" applyProtection="1">
      <protection hidden="1"/>
    </xf>
    <xf numFmtId="1" fontId="4" fillId="3" borderId="2" xfId="0" applyNumberFormat="1" applyFont="1" applyFill="1" applyBorder="1" applyProtection="1">
      <protection hidden="1"/>
    </xf>
    <xf numFmtId="0" fontId="4" fillId="3" borderId="22" xfId="0" applyFont="1" applyFill="1" applyBorder="1" applyProtection="1">
      <protection hidden="1"/>
    </xf>
    <xf numFmtId="1" fontId="4" fillId="3" borderId="23" xfId="0" applyNumberFormat="1" applyFont="1" applyFill="1" applyBorder="1" applyProtection="1">
      <protection hidden="1"/>
    </xf>
    <xf numFmtId="1" fontId="4" fillId="3" borderId="24" xfId="0" applyNumberFormat="1" applyFont="1" applyFill="1" applyBorder="1" applyProtection="1">
      <protection hidden="1"/>
    </xf>
    <xf numFmtId="1" fontId="4" fillId="3" borderId="22" xfId="0" applyNumberFormat="1" applyFont="1" applyFill="1" applyBorder="1" applyProtection="1">
      <protection hidden="1"/>
    </xf>
    <xf numFmtId="0" fontId="0" fillId="3" borderId="9" xfId="0" applyFill="1" applyBorder="1" applyProtection="1">
      <protection hidden="1"/>
    </xf>
    <xf numFmtId="0" fontId="0" fillId="3" borderId="10" xfId="0" applyFill="1" applyBorder="1" applyProtection="1">
      <protection hidden="1"/>
    </xf>
    <xf numFmtId="0" fontId="3" fillId="3" borderId="25" xfId="0" applyFont="1" applyFill="1" applyBorder="1" applyProtection="1">
      <protection hidden="1"/>
    </xf>
    <xf numFmtId="0" fontId="3" fillId="3" borderId="26" xfId="0" applyFont="1" applyFill="1" applyBorder="1" applyProtection="1">
      <protection hidden="1"/>
    </xf>
    <xf numFmtId="0" fontId="0" fillId="3" borderId="18" xfId="0" applyFill="1" applyBorder="1" applyProtection="1">
      <protection hidden="1"/>
    </xf>
    <xf numFmtId="0" fontId="0" fillId="3" borderId="11" xfId="0" applyFill="1" applyBorder="1" applyProtection="1">
      <protection hidden="1"/>
    </xf>
    <xf numFmtId="0" fontId="0" fillId="3" borderId="12" xfId="0" applyFill="1" applyBorder="1" applyProtection="1">
      <protection hidden="1"/>
    </xf>
    <xf numFmtId="0" fontId="0" fillId="11" borderId="9" xfId="0" applyFill="1" applyBorder="1" applyProtection="1">
      <protection hidden="1"/>
    </xf>
    <xf numFmtId="0" fontId="22" fillId="10" borderId="10" xfId="0" applyFont="1" applyFill="1" applyBorder="1" applyProtection="1">
      <protection hidden="1"/>
    </xf>
    <xf numFmtId="0" fontId="26" fillId="10" borderId="10" xfId="0" applyFont="1" applyFill="1" applyBorder="1" applyProtection="1">
      <protection hidden="1"/>
    </xf>
    <xf numFmtId="0" fontId="26" fillId="10" borderId="21" xfId="0" applyFont="1" applyFill="1" applyBorder="1" applyProtection="1">
      <protection hidden="1"/>
    </xf>
    <xf numFmtId="0" fontId="27" fillId="2" borderId="15" xfId="0" applyFont="1" applyFill="1" applyBorder="1" applyProtection="1">
      <protection hidden="1"/>
    </xf>
    <xf numFmtId="0" fontId="0" fillId="2" borderId="2" xfId="0" applyFill="1" applyBorder="1" applyProtection="1">
      <protection hidden="1"/>
    </xf>
    <xf numFmtId="0" fontId="0" fillId="5" borderId="27" xfId="0" applyFill="1" applyBorder="1" applyProtection="1">
      <protection hidden="1"/>
    </xf>
    <xf numFmtId="0" fontId="22" fillId="10" borderId="0" xfId="0" applyFont="1" applyFill="1" applyBorder="1" applyProtection="1">
      <protection hidden="1"/>
    </xf>
    <xf numFmtId="0" fontId="26" fillId="10" borderId="0" xfId="0" applyFont="1" applyFill="1" applyBorder="1" applyProtection="1">
      <protection hidden="1"/>
    </xf>
    <xf numFmtId="0" fontId="26" fillId="10" borderId="28" xfId="0" applyFont="1" applyFill="1" applyBorder="1" applyProtection="1">
      <protection hidden="1"/>
    </xf>
    <xf numFmtId="0" fontId="0" fillId="2" borderId="7" xfId="0" applyFill="1" applyBorder="1" applyProtection="1">
      <protection hidden="1"/>
    </xf>
    <xf numFmtId="0" fontId="23" fillId="6" borderId="27" xfId="0" applyFont="1" applyFill="1" applyBorder="1" applyProtection="1">
      <protection hidden="1"/>
    </xf>
    <xf numFmtId="0" fontId="0" fillId="7" borderId="27" xfId="0" applyFill="1" applyBorder="1" applyProtection="1">
      <protection hidden="1"/>
    </xf>
    <xf numFmtId="0" fontId="0" fillId="8" borderId="27" xfId="0" applyFill="1" applyBorder="1" applyProtection="1">
      <protection hidden="1"/>
    </xf>
    <xf numFmtId="0" fontId="0" fillId="12" borderId="11" xfId="0" applyFill="1" applyBorder="1" applyProtection="1">
      <protection hidden="1"/>
    </xf>
    <xf numFmtId="0" fontId="22" fillId="10" borderId="12" xfId="0" applyFont="1" applyFill="1" applyBorder="1" applyProtection="1">
      <protection hidden="1"/>
    </xf>
    <xf numFmtId="0" fontId="26" fillId="10" borderId="12" xfId="0" applyFont="1" applyFill="1" applyBorder="1" applyProtection="1">
      <protection hidden="1"/>
    </xf>
    <xf numFmtId="0" fontId="26" fillId="10" borderId="29" xfId="0" applyFont="1" applyFill="1" applyBorder="1" applyProtection="1">
      <protection hidden="1"/>
    </xf>
    <xf numFmtId="0" fontId="0" fillId="2" borderId="4" xfId="0" applyFill="1" applyBorder="1" applyProtection="1">
      <protection hidden="1"/>
    </xf>
    <xf numFmtId="0" fontId="0" fillId="3" borderId="25" xfId="0" applyFill="1" applyBorder="1" applyProtection="1">
      <protection hidden="1"/>
    </xf>
    <xf numFmtId="0" fontId="0" fillId="3" borderId="26" xfId="0" applyFill="1" applyBorder="1" applyProtection="1">
      <protection hidden="1"/>
    </xf>
    <xf numFmtId="1" fontId="3" fillId="3" borderId="15" xfId="0" applyNumberFormat="1" applyFont="1" applyFill="1" applyBorder="1" applyProtection="1">
      <protection hidden="1"/>
    </xf>
    <xf numFmtId="0" fontId="28" fillId="3" borderId="15" xfId="0" applyFont="1" applyFill="1" applyBorder="1" applyProtection="1">
      <protection hidden="1"/>
    </xf>
    <xf numFmtId="1" fontId="28" fillId="2" borderId="25" xfId="0" applyNumberFormat="1" applyFont="1" applyFill="1" applyBorder="1" applyProtection="1">
      <protection hidden="1"/>
    </xf>
    <xf numFmtId="0" fontId="28" fillId="2" borderId="26" xfId="0" applyFont="1" applyFill="1" applyBorder="1" applyAlignment="1" applyProtection="1">
      <alignment horizontal="left"/>
      <protection hidden="1"/>
    </xf>
    <xf numFmtId="165" fontId="28" fillId="2" borderId="26" xfId="0" applyNumberFormat="1" applyFont="1" applyFill="1" applyBorder="1" applyProtection="1">
      <protection hidden="1"/>
    </xf>
    <xf numFmtId="0" fontId="28" fillId="2" borderId="18" xfId="0" applyFont="1" applyFill="1" applyBorder="1" applyAlignment="1" applyProtection="1">
      <alignment horizontal="left"/>
      <protection hidden="1"/>
    </xf>
    <xf numFmtId="0" fontId="30" fillId="2" borderId="18" xfId="0" applyFont="1" applyFill="1" applyBorder="1" applyAlignment="1" applyProtection="1">
      <alignment horizontal="left"/>
      <protection hidden="1"/>
    </xf>
    <xf numFmtId="165" fontId="28" fillId="2" borderId="25" xfId="0" applyNumberFormat="1" applyFont="1" applyFill="1" applyBorder="1" applyProtection="1">
      <protection hidden="1"/>
    </xf>
    <xf numFmtId="1" fontId="28" fillId="2" borderId="25" xfId="0" applyNumberFormat="1" applyFont="1" applyFill="1" applyBorder="1" applyAlignment="1" applyProtection="1">
      <alignment horizontal="right"/>
      <protection hidden="1"/>
    </xf>
    <xf numFmtId="0" fontId="0" fillId="10" borderId="0" xfId="0" applyFill="1" applyProtection="1">
      <protection hidden="1"/>
    </xf>
    <xf numFmtId="0" fontId="8" fillId="0" borderId="0" xfId="0" applyFont="1" applyProtection="1">
      <protection hidden="1"/>
    </xf>
    <xf numFmtId="0" fontId="9" fillId="10" borderId="9" xfId="0" applyFont="1" applyFill="1" applyBorder="1" applyProtection="1">
      <protection hidden="1"/>
    </xf>
    <xf numFmtId="0" fontId="0" fillId="10" borderId="21" xfId="0" applyFill="1" applyBorder="1" applyProtection="1">
      <protection hidden="1"/>
    </xf>
    <xf numFmtId="0" fontId="9" fillId="10" borderId="11" xfId="0" applyFont="1" applyFill="1" applyBorder="1" applyProtection="1">
      <protection hidden="1"/>
    </xf>
    <xf numFmtId="0" fontId="0" fillId="10" borderId="29" xfId="0" applyFill="1" applyBorder="1" applyProtection="1">
      <protection hidden="1"/>
    </xf>
    <xf numFmtId="0" fontId="0" fillId="10" borderId="0" xfId="0" quotePrefix="1" applyFill="1" applyProtection="1">
      <protection hidden="1"/>
    </xf>
    <xf numFmtId="0" fontId="0" fillId="11" borderId="9" xfId="0" quotePrefix="1" applyFill="1" applyBorder="1" applyAlignment="1" applyProtection="1">
      <alignment horizontal="center"/>
      <protection hidden="1"/>
    </xf>
    <xf numFmtId="0" fontId="0" fillId="5" borderId="27" xfId="0" quotePrefix="1" applyFill="1" applyBorder="1" applyAlignment="1" applyProtection="1">
      <alignment horizontal="center"/>
      <protection hidden="1"/>
    </xf>
    <xf numFmtId="0" fontId="23" fillId="6" borderId="27" xfId="0" quotePrefix="1" applyFont="1" applyFill="1" applyBorder="1" applyAlignment="1" applyProtection="1">
      <alignment horizontal="center"/>
      <protection hidden="1"/>
    </xf>
    <xf numFmtId="0" fontId="0" fillId="7" borderId="27" xfId="0" quotePrefix="1" applyFill="1" applyBorder="1" applyAlignment="1" applyProtection="1">
      <alignment horizontal="center"/>
      <protection hidden="1"/>
    </xf>
    <xf numFmtId="0" fontId="0" fillId="8" borderId="27" xfId="0" quotePrefix="1" applyFill="1" applyBorder="1" applyAlignment="1" applyProtection="1">
      <alignment horizontal="center"/>
      <protection hidden="1"/>
    </xf>
    <xf numFmtId="0" fontId="25" fillId="10" borderId="0" xfId="0" applyFont="1" applyFill="1" applyProtection="1">
      <protection hidden="1"/>
    </xf>
    <xf numFmtId="0" fontId="0" fillId="2" borderId="15" xfId="0" applyFill="1" applyBorder="1" applyProtection="1">
      <protection locked="0"/>
    </xf>
    <xf numFmtId="0" fontId="22" fillId="2" borderId="2" xfId="0" applyFont="1" applyFill="1" applyBorder="1" applyProtection="1">
      <protection locked="0"/>
    </xf>
    <xf numFmtId="0" fontId="22" fillId="2" borderId="7" xfId="0" applyFont="1" applyFill="1" applyBorder="1" applyProtection="1">
      <protection locked="0"/>
    </xf>
    <xf numFmtId="0" fontId="24" fillId="2" borderId="7" xfId="0" applyFont="1" applyFill="1" applyBorder="1" applyProtection="1">
      <protection locked="0"/>
    </xf>
    <xf numFmtId="0" fontId="22" fillId="2" borderId="4" xfId="0" applyFont="1" applyFill="1" applyBorder="1" applyProtection="1">
      <protection locked="0"/>
    </xf>
    <xf numFmtId="1" fontId="16" fillId="2" borderId="1" xfId="0" applyNumberFormat="1" applyFont="1" applyFill="1" applyBorder="1" applyProtection="1">
      <protection locked="0"/>
    </xf>
    <xf numFmtId="0" fontId="16" fillId="2" borderId="1" xfId="0" applyNumberFormat="1" applyFont="1" applyFill="1" applyBorder="1" applyProtection="1">
      <protection locked="0"/>
    </xf>
    <xf numFmtId="0" fontId="19" fillId="0" borderId="7" xfId="0" applyFont="1" applyFill="1" applyBorder="1" applyProtection="1">
      <protection locked="0"/>
    </xf>
    <xf numFmtId="0" fontId="16" fillId="2" borderId="4" xfId="0" applyFont="1" applyFill="1" applyBorder="1" applyProtection="1"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65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0" fontId="0" fillId="0" borderId="4" xfId="0" applyFill="1" applyBorder="1" applyAlignment="1">
      <alignment horizontal="center"/>
    </xf>
    <xf numFmtId="14" fontId="0" fillId="0" borderId="4" xfId="0" applyNumberFormat="1" applyFill="1" applyBorder="1" applyAlignment="1">
      <alignment horizontal="center"/>
    </xf>
    <xf numFmtId="0" fontId="0" fillId="0" borderId="4" xfId="0" applyFill="1" applyBorder="1" applyAlignment="1">
      <alignment horizontal="left"/>
    </xf>
    <xf numFmtId="165" fontId="0" fillId="0" borderId="4" xfId="0" applyNumberFormat="1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4" xfId="0" applyNumberFormat="1" applyFill="1" applyBorder="1" applyAlignment="1">
      <alignment horizontal="center"/>
    </xf>
    <xf numFmtId="167" fontId="0" fillId="0" borderId="4" xfId="0" applyNumberFormat="1" applyFill="1" applyBorder="1" applyAlignment="1">
      <alignment horizontal="center"/>
    </xf>
    <xf numFmtId="0" fontId="31" fillId="2" borderId="30" xfId="0" applyFont="1" applyFill="1" applyBorder="1" applyAlignment="1">
      <alignment horizontal="center"/>
    </xf>
    <xf numFmtId="0" fontId="31" fillId="2" borderId="30" xfId="0" applyFont="1" applyFill="1" applyBorder="1" applyAlignment="1">
      <alignment horizontal="left"/>
    </xf>
    <xf numFmtId="167" fontId="31" fillId="2" borderId="4" xfId="0" applyNumberFormat="1" applyFont="1" applyFill="1" applyBorder="1" applyAlignment="1">
      <alignment horizontal="center"/>
    </xf>
    <xf numFmtId="49" fontId="31" fillId="2" borderId="30" xfId="0" applyNumberFormat="1" applyFont="1" applyFill="1" applyBorder="1" applyAlignment="1">
      <alignment horizontal="center"/>
    </xf>
    <xf numFmtId="0" fontId="31" fillId="0" borderId="0" xfId="0" applyFont="1" applyAlignment="1">
      <alignment horizontal="left"/>
    </xf>
    <xf numFmtId="0" fontId="31" fillId="0" borderId="0" xfId="0" applyFont="1"/>
    <xf numFmtId="0" fontId="31" fillId="0" borderId="0" xfId="0" applyFont="1" applyAlignment="1">
      <alignment horizontal="center"/>
    </xf>
    <xf numFmtId="165" fontId="31" fillId="0" borderId="0" xfId="0" applyNumberFormat="1" applyFont="1" applyAlignment="1">
      <alignment horizontal="center"/>
    </xf>
    <xf numFmtId="20" fontId="31" fillId="0" borderId="0" xfId="0" applyNumberFormat="1" applyFont="1" applyAlignment="1">
      <alignment horizontal="center"/>
    </xf>
    <xf numFmtId="167" fontId="31" fillId="0" borderId="0" xfId="0" applyNumberFormat="1" applyFont="1" applyAlignment="1">
      <alignment horizontal="center"/>
    </xf>
    <xf numFmtId="0" fontId="4" fillId="0" borderId="0" xfId="0" applyNumberFormat="1" applyFont="1" applyAlignment="1">
      <alignment horizontal="left"/>
    </xf>
    <xf numFmtId="0" fontId="35" fillId="13" borderId="15" xfId="0" applyFont="1" applyFill="1" applyBorder="1" applyProtection="1">
      <protection hidden="1"/>
    </xf>
    <xf numFmtId="0" fontId="35" fillId="13" borderId="4" xfId="0" applyFont="1" applyFill="1" applyBorder="1" applyProtection="1">
      <protection hidden="1"/>
    </xf>
    <xf numFmtId="0" fontId="0" fillId="0" borderId="0" xfId="0" applyBorder="1"/>
    <xf numFmtId="0" fontId="33" fillId="0" borderId="0" xfId="0" applyFont="1"/>
    <xf numFmtId="0" fontId="10" fillId="3" borderId="15" xfId="0" applyFont="1" applyFill="1" applyBorder="1" applyAlignment="1" applyProtection="1">
      <alignment horizontal="right"/>
      <protection locked="0"/>
    </xf>
    <xf numFmtId="0" fontId="33" fillId="0" borderId="8" xfId="0" applyFont="1" applyBorder="1" applyAlignment="1" applyProtection="1">
      <alignment horizontal="center"/>
      <protection hidden="1"/>
    </xf>
    <xf numFmtId="0" fontId="33" fillId="0" borderId="0" xfId="0" applyFont="1" applyProtection="1">
      <protection hidden="1"/>
    </xf>
    <xf numFmtId="45" fontId="0" fillId="0" borderId="0" xfId="0" applyNumberFormat="1" applyProtection="1"/>
    <xf numFmtId="0" fontId="33" fillId="0" borderId="0" xfId="0" applyFont="1" applyProtection="1"/>
    <xf numFmtId="0" fontId="0" fillId="0" borderId="0" xfId="0" applyBorder="1" applyProtection="1">
      <protection hidden="1"/>
    </xf>
    <xf numFmtId="0" fontId="3" fillId="3" borderId="2" xfId="0" applyFont="1" applyFill="1" applyBorder="1" applyProtection="1">
      <protection locked="0"/>
    </xf>
    <xf numFmtId="0" fontId="33" fillId="0" borderId="8" xfId="0" applyFont="1" applyBorder="1"/>
    <xf numFmtId="0" fontId="33" fillId="0" borderId="0" xfId="0" applyFont="1" applyBorder="1"/>
    <xf numFmtId="20" fontId="0" fillId="0" borderId="0" xfId="0" applyNumberFormat="1" applyProtection="1">
      <protection locked="0"/>
    </xf>
    <xf numFmtId="0" fontId="0" fillId="0" borderId="8" xfId="0" applyBorder="1"/>
    <xf numFmtId="0" fontId="0" fillId="0" borderId="0" xfId="0" applyNumberFormat="1"/>
    <xf numFmtId="168" fontId="0" fillId="0" borderId="0" xfId="0" applyNumberFormat="1"/>
    <xf numFmtId="168" fontId="0" fillId="0" borderId="0" xfId="0" applyNumberFormat="1" applyProtection="1">
      <protection hidden="1"/>
    </xf>
    <xf numFmtId="168" fontId="0" fillId="0" borderId="8" xfId="0" applyNumberFormat="1" applyBorder="1" applyProtection="1">
      <protection hidden="1"/>
    </xf>
    <xf numFmtId="0" fontId="33" fillId="14" borderId="15" xfId="0" applyFont="1" applyFill="1" applyBorder="1" applyProtection="1">
      <protection hidden="1"/>
    </xf>
    <xf numFmtId="0" fontId="33" fillId="10" borderId="0" xfId="0" applyFont="1" applyFill="1" applyProtection="1">
      <protection hidden="1"/>
    </xf>
    <xf numFmtId="0" fontId="0" fillId="10" borderId="0" xfId="0" applyNumberFormat="1" applyFill="1" applyProtection="1">
      <protection hidden="1"/>
    </xf>
    <xf numFmtId="2" fontId="0" fillId="0" borderId="0" xfId="0" applyNumberFormat="1"/>
    <xf numFmtId="1" fontId="0" fillId="15" borderId="15" xfId="0" applyNumberFormat="1" applyFill="1" applyBorder="1"/>
    <xf numFmtId="0" fontId="0" fillId="15" borderId="15" xfId="0" applyFill="1" applyBorder="1"/>
    <xf numFmtId="165" fontId="0" fillId="15" borderId="15" xfId="0" applyNumberFormat="1" applyFill="1" applyBorder="1"/>
    <xf numFmtId="168" fontId="0" fillId="15" borderId="15" xfId="0" applyNumberFormat="1" applyFill="1" applyBorder="1"/>
    <xf numFmtId="2" fontId="0" fillId="15" borderId="15" xfId="0" applyNumberFormat="1" applyFill="1" applyBorder="1"/>
    <xf numFmtId="0" fontId="36" fillId="13" borderId="31" xfId="0" applyFont="1" applyFill="1" applyBorder="1"/>
    <xf numFmtId="0" fontId="37" fillId="13" borderId="32" xfId="0" applyFont="1" applyFill="1" applyBorder="1"/>
    <xf numFmtId="2" fontId="0" fillId="0" borderId="8" xfId="0" applyNumberFormat="1" applyBorder="1"/>
    <xf numFmtId="168" fontId="0" fillId="0" borderId="8" xfId="0" applyNumberFormat="1" applyBorder="1"/>
    <xf numFmtId="1" fontId="0" fillId="0" borderId="8" xfId="0" applyNumberFormat="1" applyBorder="1" applyProtection="1">
      <protection hidden="1"/>
    </xf>
    <xf numFmtId="2" fontId="33" fillId="0" borderId="0" xfId="0" applyNumberFormat="1" applyFont="1"/>
    <xf numFmtId="0" fontId="0" fillId="0" borderId="0" xfId="0" applyFill="1" applyBorder="1"/>
    <xf numFmtId="0" fontId="29" fillId="0" borderId="2" xfId="1" applyBorder="1" applyAlignment="1" applyProtection="1">
      <protection locked="0"/>
    </xf>
    <xf numFmtId="0" fontId="29" fillId="0" borderId="4" xfId="1" applyBorder="1" applyAlignment="1" applyProtection="1">
      <protection locked="0"/>
    </xf>
    <xf numFmtId="0" fontId="33" fillId="0" borderId="0" xfId="0" applyFont="1" applyBorder="1" applyProtection="1">
      <protection hidden="1"/>
    </xf>
    <xf numFmtId="168" fontId="33" fillId="0" borderId="0" xfId="0" applyNumberFormat="1" applyFont="1" applyBorder="1" applyProtection="1">
      <protection hidden="1"/>
    </xf>
    <xf numFmtId="1" fontId="17" fillId="2" borderId="5" xfId="0" applyNumberFormat="1" applyFont="1" applyFill="1" applyBorder="1" applyProtection="1">
      <protection locked="0"/>
    </xf>
    <xf numFmtId="1" fontId="27" fillId="2" borderId="15" xfId="0" applyNumberFormat="1" applyFont="1" applyFill="1" applyBorder="1" applyProtection="1">
      <protection hidden="1"/>
    </xf>
    <xf numFmtId="0" fontId="33" fillId="15" borderId="15" xfId="0" applyFont="1" applyFill="1" applyBorder="1"/>
    <xf numFmtId="0" fontId="18" fillId="2" borderId="1" xfId="0" quotePrefix="1" applyFont="1" applyFill="1" applyBorder="1" applyProtection="1">
      <protection locked="0"/>
    </xf>
    <xf numFmtId="1" fontId="0" fillId="0" borderId="0" xfId="0" applyNumberFormat="1"/>
    <xf numFmtId="0" fontId="29" fillId="0" borderId="0" xfId="1" applyAlignment="1" applyProtection="1"/>
    <xf numFmtId="0" fontId="1" fillId="0" borderId="2" xfId="0" applyFont="1" applyBorder="1" applyProtection="1">
      <protection locked="0"/>
    </xf>
    <xf numFmtId="2" fontId="0" fillId="15" borderId="25" xfId="0" applyNumberFormat="1" applyFill="1" applyBorder="1"/>
    <xf numFmtId="0" fontId="0" fillId="15" borderId="9" xfId="0" applyFill="1" applyBorder="1"/>
    <xf numFmtId="1" fontId="0" fillId="15" borderId="21" xfId="0" applyNumberFormat="1" applyFill="1" applyBorder="1"/>
    <xf numFmtId="0" fontId="0" fillId="15" borderId="27" xfId="0" applyFill="1" applyBorder="1"/>
    <xf numFmtId="2" fontId="0" fillId="15" borderId="28" xfId="0" applyNumberFormat="1" applyFill="1" applyBorder="1"/>
    <xf numFmtId="0" fontId="0" fillId="15" borderId="11" xfId="0" applyFill="1" applyBorder="1"/>
    <xf numFmtId="168" fontId="0" fillId="15" borderId="29" xfId="0" applyNumberFormat="1" applyFill="1" applyBorder="1"/>
    <xf numFmtId="0" fontId="36" fillId="13" borderId="33" xfId="0" applyFont="1" applyFill="1" applyBorder="1"/>
    <xf numFmtId="0" fontId="37" fillId="13" borderId="31" xfId="0" applyFont="1" applyFill="1" applyBorder="1"/>
    <xf numFmtId="0" fontId="2" fillId="15" borderId="11" xfId="0" applyFont="1" applyFill="1" applyBorder="1"/>
    <xf numFmtId="1" fontId="3" fillId="3" borderId="34" xfId="0" applyNumberFormat="1" applyFont="1" applyFill="1" applyBorder="1" applyProtection="1">
      <protection hidden="1"/>
    </xf>
    <xf numFmtId="0" fontId="2" fillId="15" borderId="25" xfId="0" applyFont="1" applyFill="1" applyBorder="1"/>
    <xf numFmtId="1" fontId="0" fillId="15" borderId="18" xfId="0" applyNumberFormat="1" applyFill="1" applyBorder="1"/>
    <xf numFmtId="0" fontId="30" fillId="2" borderId="15" xfId="0" applyFont="1" applyFill="1" applyBorder="1" applyAlignment="1" applyProtection="1">
      <alignment horizontal="left"/>
      <protection hidden="1"/>
    </xf>
    <xf numFmtId="0" fontId="0" fillId="12" borderId="0" xfId="0" quotePrefix="1" applyFill="1" applyBorder="1" applyAlignment="1" applyProtection="1">
      <alignment horizontal="center"/>
      <protection hidden="1"/>
    </xf>
    <xf numFmtId="0" fontId="34" fillId="10" borderId="0" xfId="0" applyFont="1" applyFill="1" applyProtection="1">
      <protection hidden="1"/>
    </xf>
    <xf numFmtId="0" fontId="15" fillId="10" borderId="0" xfId="0" applyFont="1" applyFill="1" applyProtection="1">
      <protection hidden="1"/>
    </xf>
    <xf numFmtId="0" fontId="16" fillId="2" borderId="7" xfId="0" applyFont="1" applyFill="1" applyBorder="1" applyProtection="1">
      <protection locked="0"/>
    </xf>
    <xf numFmtId="0" fontId="2" fillId="10" borderId="0" xfId="0" applyFont="1" applyFill="1" applyProtection="1">
      <protection hidden="1"/>
    </xf>
    <xf numFmtId="0" fontId="3" fillId="16" borderId="0" xfId="0" applyFont="1" applyFill="1" applyBorder="1" applyProtection="1">
      <protection locked="0"/>
    </xf>
    <xf numFmtId="0" fontId="13" fillId="17" borderId="14" xfId="0" applyFont="1" applyFill="1" applyBorder="1" applyAlignment="1" applyProtection="1">
      <alignment horizontal="right"/>
      <protection locked="0"/>
    </xf>
    <xf numFmtId="0" fontId="0" fillId="17" borderId="11" xfId="0" applyFill="1" applyBorder="1" applyProtection="1">
      <protection hidden="1"/>
    </xf>
    <xf numFmtId="0" fontId="2" fillId="17" borderId="11" xfId="0" quotePrefix="1" applyFont="1" applyFill="1" applyBorder="1" applyAlignment="1" applyProtection="1">
      <alignment horizontal="center"/>
      <protection hidden="1"/>
    </xf>
    <xf numFmtId="0" fontId="2" fillId="10" borderId="0" xfId="0" quotePrefix="1" applyFont="1" applyFill="1" applyProtection="1">
      <protection hidden="1"/>
    </xf>
    <xf numFmtId="0" fontId="1" fillId="0" borderId="2" xfId="1" applyFont="1" applyBorder="1" applyAlignment="1" applyProtection="1">
      <protection locked="0"/>
    </xf>
    <xf numFmtId="0" fontId="1" fillId="0" borderId="0" xfId="0" applyFont="1" applyProtection="1">
      <protection locked="0"/>
    </xf>
    <xf numFmtId="0" fontId="7" fillId="0" borderId="2" xfId="0" applyFont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left"/>
      <protection hidden="1"/>
    </xf>
    <xf numFmtId="0" fontId="4" fillId="0" borderId="0" xfId="0" applyFont="1" applyAlignment="1" applyProtection="1">
      <alignment horizontal="left"/>
      <protection hidden="1"/>
    </xf>
    <xf numFmtId="0" fontId="0" fillId="0" borderId="0" xfId="0" applyAlignment="1" applyProtection="1">
      <alignment horizontal="left"/>
      <protection hidden="1"/>
    </xf>
    <xf numFmtId="0" fontId="10" fillId="3" borderId="14" xfId="0" applyFont="1" applyFill="1" applyBorder="1" applyAlignment="1" applyProtection="1">
      <alignment horizontal="left"/>
      <protection hidden="1"/>
    </xf>
    <xf numFmtId="0" fontId="3" fillId="3" borderId="14" xfId="0" applyFont="1" applyFill="1" applyBorder="1" applyAlignment="1" applyProtection="1">
      <alignment horizontal="left"/>
      <protection hidden="1"/>
    </xf>
    <xf numFmtId="0" fontId="10" fillId="3" borderId="15" xfId="0" applyFont="1" applyFill="1" applyBorder="1" applyAlignment="1" applyProtection="1">
      <alignment horizontal="left"/>
      <protection hidden="1"/>
    </xf>
    <xf numFmtId="164" fontId="20" fillId="3" borderId="15" xfId="0" applyNumberFormat="1" applyFont="1" applyFill="1" applyBorder="1" applyAlignment="1" applyProtection="1">
      <alignment horizontal="left"/>
      <protection hidden="1"/>
    </xf>
    <xf numFmtId="164" fontId="10" fillId="3" borderId="15" xfId="0" applyNumberFormat="1" applyFont="1" applyFill="1" applyBorder="1" applyAlignment="1" applyProtection="1">
      <alignment horizontal="left"/>
      <protection hidden="1"/>
    </xf>
    <xf numFmtId="0" fontId="3" fillId="3" borderId="15" xfId="0" applyFont="1" applyFill="1" applyBorder="1" applyAlignment="1" applyProtection="1">
      <alignment horizontal="left"/>
      <protection hidden="1"/>
    </xf>
    <xf numFmtId="0" fontId="3" fillId="10" borderId="0" xfId="0" applyFont="1" applyFill="1" applyBorder="1" applyAlignment="1" applyProtection="1">
      <alignment horizontal="left"/>
      <protection hidden="1"/>
    </xf>
    <xf numFmtId="164" fontId="20" fillId="3" borderId="2" xfId="0" applyNumberFormat="1" applyFont="1" applyFill="1" applyBorder="1" applyAlignment="1" applyProtection="1">
      <alignment horizontal="left"/>
      <protection hidden="1"/>
    </xf>
    <xf numFmtId="0" fontId="2" fillId="0" borderId="0" xfId="0" applyFont="1" applyProtection="1">
      <protection hidden="1"/>
    </xf>
    <xf numFmtId="1" fontId="4" fillId="0" borderId="0" xfId="0" quotePrefix="1" applyNumberFormat="1" applyFont="1" applyAlignment="1" applyProtection="1">
      <protection hidden="1"/>
    </xf>
    <xf numFmtId="0" fontId="0" fillId="0" borderId="0" xfId="0" applyAlignment="1"/>
    <xf numFmtId="0" fontId="4" fillId="0" borderId="0" xfId="0" quotePrefix="1" applyFont="1" applyAlignment="1" applyProtection="1">
      <protection hidden="1"/>
    </xf>
    <xf numFmtId="0" fontId="38" fillId="0" borderId="0" xfId="0" applyNumberFormat="1" applyFont="1" applyAlignment="1">
      <alignment vertical="top" wrapText="1"/>
    </xf>
    <xf numFmtId="0" fontId="0" fillId="0" borderId="0" xfId="0" applyNumberFormat="1" applyAlignment="1">
      <alignment vertical="top" wrapText="1"/>
    </xf>
    <xf numFmtId="0" fontId="0" fillId="0" borderId="36" xfId="0" applyNumberFormat="1" applyBorder="1" applyAlignment="1">
      <alignment vertical="top" wrapText="1"/>
    </xf>
    <xf numFmtId="0" fontId="0" fillId="0" borderId="35" xfId="0" applyNumberFormat="1" applyBorder="1" applyAlignment="1">
      <alignment vertical="top" wrapText="1"/>
    </xf>
    <xf numFmtId="0" fontId="0" fillId="0" borderId="39" xfId="0" applyNumberFormat="1" applyBorder="1" applyAlignment="1">
      <alignment vertical="top" wrapText="1"/>
    </xf>
    <xf numFmtId="0" fontId="0" fillId="0" borderId="38" xfId="0" applyNumberFormat="1" applyBorder="1" applyAlignment="1">
      <alignment vertical="top" wrapText="1"/>
    </xf>
    <xf numFmtId="0" fontId="0" fillId="0" borderId="41" xfId="0" applyNumberFormat="1" applyBorder="1" applyAlignment="1">
      <alignment vertical="top" wrapText="1"/>
    </xf>
    <xf numFmtId="0" fontId="0" fillId="0" borderId="42" xfId="0" applyNumberFormat="1" applyBorder="1" applyAlignment="1">
      <alignment vertical="top" wrapText="1"/>
    </xf>
    <xf numFmtId="0" fontId="3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center" vertical="top" wrapText="1"/>
    </xf>
    <xf numFmtId="0" fontId="0" fillId="0" borderId="35" xfId="0" applyNumberFormat="1" applyBorder="1" applyAlignment="1">
      <alignment horizontal="center" vertical="top" wrapText="1"/>
    </xf>
    <xf numFmtId="0" fontId="0" fillId="0" borderId="37" xfId="0" applyNumberFormat="1" applyBorder="1" applyAlignment="1">
      <alignment horizontal="center" vertical="top" wrapText="1"/>
    </xf>
    <xf numFmtId="0" fontId="0" fillId="0" borderId="38" xfId="0" applyNumberFormat="1" applyBorder="1" applyAlignment="1">
      <alignment horizontal="center" vertical="top" wrapText="1"/>
    </xf>
    <xf numFmtId="0" fontId="29" fillId="0" borderId="38" xfId="1" quotePrefix="1" applyNumberFormat="1" applyBorder="1" applyAlignment="1" applyProtection="1">
      <alignment horizontal="center" vertical="top" wrapText="1"/>
    </xf>
    <xf numFmtId="0" fontId="0" fillId="0" borderId="40" xfId="0" applyNumberFormat="1" applyBorder="1" applyAlignment="1">
      <alignment horizontal="center" vertical="top" wrapText="1"/>
    </xf>
    <xf numFmtId="0" fontId="0" fillId="0" borderId="42" xfId="0" applyNumberFormat="1" applyBorder="1" applyAlignment="1">
      <alignment horizontal="center" vertical="top" wrapText="1"/>
    </xf>
    <xf numFmtId="0" fontId="0" fillId="0" borderId="43" xfId="0" applyNumberFormat="1" applyBorder="1" applyAlignment="1">
      <alignment horizontal="center" vertical="top" wrapText="1"/>
    </xf>
  </cellXfs>
  <cellStyles count="2">
    <cellStyle name="Hyperlinkki" xfId="1" builtinId="8"/>
    <cellStyle name="Normaali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3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677165354330728E-2"/>
          <c:y val="0.12418300653594772"/>
          <c:w val="0.85433070866141769"/>
          <c:h val="0.771241830065375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Tiedot!$B$6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Tiedot!$A$7:$A$20</c:f>
              <c:strCache>
                <c:ptCount val="14"/>
                <c:pt idx="0">
                  <c:v>ma</c:v>
                </c:pt>
                <c:pt idx="1">
                  <c:v>17.10.</c:v>
                </c:pt>
                <c:pt idx="2">
                  <c:v>ti</c:v>
                </c:pt>
                <c:pt idx="3">
                  <c:v>18.10.</c:v>
                </c:pt>
                <c:pt idx="4">
                  <c:v>ke</c:v>
                </c:pt>
                <c:pt idx="5">
                  <c:v>19.10.</c:v>
                </c:pt>
                <c:pt idx="6">
                  <c:v>to</c:v>
                </c:pt>
                <c:pt idx="7">
                  <c:v>20.10.</c:v>
                </c:pt>
                <c:pt idx="8">
                  <c:v>pe</c:v>
                </c:pt>
                <c:pt idx="9">
                  <c:v>21.10.</c:v>
                </c:pt>
                <c:pt idx="10">
                  <c:v>la</c:v>
                </c:pt>
                <c:pt idx="11">
                  <c:v>22.10.</c:v>
                </c:pt>
                <c:pt idx="12">
                  <c:v>su</c:v>
                </c:pt>
                <c:pt idx="13">
                  <c:v>23.10.</c:v>
                </c:pt>
              </c:strCache>
            </c:strRef>
          </c:cat>
          <c:val>
            <c:numRef>
              <c:f>Tiedot!$B$7:$B$20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DDC9-4AE7-B31C-D1BEA5695537}"/>
            </c:ext>
          </c:extLst>
        </c:ser>
        <c:ser>
          <c:idx val="1"/>
          <c:order val="1"/>
          <c:tx>
            <c:strRef>
              <c:f>Tiedot!$C$6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Tiedot!$A$7:$A$20</c:f>
              <c:strCache>
                <c:ptCount val="14"/>
                <c:pt idx="0">
                  <c:v>ma</c:v>
                </c:pt>
                <c:pt idx="1">
                  <c:v>17.10.</c:v>
                </c:pt>
                <c:pt idx="2">
                  <c:v>ti</c:v>
                </c:pt>
                <c:pt idx="3">
                  <c:v>18.10.</c:v>
                </c:pt>
                <c:pt idx="4">
                  <c:v>ke</c:v>
                </c:pt>
                <c:pt idx="5">
                  <c:v>19.10.</c:v>
                </c:pt>
                <c:pt idx="6">
                  <c:v>to</c:v>
                </c:pt>
                <c:pt idx="7">
                  <c:v>20.10.</c:v>
                </c:pt>
                <c:pt idx="8">
                  <c:v>pe</c:v>
                </c:pt>
                <c:pt idx="9">
                  <c:v>21.10.</c:v>
                </c:pt>
                <c:pt idx="10">
                  <c:v>la</c:v>
                </c:pt>
                <c:pt idx="11">
                  <c:v>22.10.</c:v>
                </c:pt>
                <c:pt idx="12">
                  <c:v>su</c:v>
                </c:pt>
                <c:pt idx="13">
                  <c:v>23.10.</c:v>
                </c:pt>
              </c:strCache>
            </c:strRef>
          </c:cat>
          <c:val>
            <c:numRef>
              <c:f>Tiedot!$C$7:$C$20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DDC9-4AE7-B31C-D1BEA5695537}"/>
            </c:ext>
          </c:extLst>
        </c:ser>
        <c:ser>
          <c:idx val="2"/>
          <c:order val="2"/>
          <c:tx>
            <c:strRef>
              <c:f>Tiedot!$D$6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Tiedot!$A$7:$A$20</c:f>
              <c:strCache>
                <c:ptCount val="14"/>
                <c:pt idx="0">
                  <c:v>ma</c:v>
                </c:pt>
                <c:pt idx="1">
                  <c:v>17.10.</c:v>
                </c:pt>
                <c:pt idx="2">
                  <c:v>ti</c:v>
                </c:pt>
                <c:pt idx="3">
                  <c:v>18.10.</c:v>
                </c:pt>
                <c:pt idx="4">
                  <c:v>ke</c:v>
                </c:pt>
                <c:pt idx="5">
                  <c:v>19.10.</c:v>
                </c:pt>
                <c:pt idx="6">
                  <c:v>to</c:v>
                </c:pt>
                <c:pt idx="7">
                  <c:v>20.10.</c:v>
                </c:pt>
                <c:pt idx="8">
                  <c:v>pe</c:v>
                </c:pt>
                <c:pt idx="9">
                  <c:v>21.10.</c:v>
                </c:pt>
                <c:pt idx="10">
                  <c:v>la</c:v>
                </c:pt>
                <c:pt idx="11">
                  <c:v>22.10.</c:v>
                </c:pt>
                <c:pt idx="12">
                  <c:v>su</c:v>
                </c:pt>
                <c:pt idx="13">
                  <c:v>23.10.</c:v>
                </c:pt>
              </c:strCache>
            </c:strRef>
          </c:cat>
          <c:val>
            <c:numRef>
              <c:f>Tiedot!$D$7:$D$20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DDC9-4AE7-B31C-D1BEA5695537}"/>
            </c:ext>
          </c:extLst>
        </c:ser>
        <c:ser>
          <c:idx val="3"/>
          <c:order val="3"/>
          <c:tx>
            <c:strRef>
              <c:f>Tiedot!$E$6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Tiedot!$A$7:$A$20</c:f>
              <c:strCache>
                <c:ptCount val="14"/>
                <c:pt idx="0">
                  <c:v>ma</c:v>
                </c:pt>
                <c:pt idx="1">
                  <c:v>17.10.</c:v>
                </c:pt>
                <c:pt idx="2">
                  <c:v>ti</c:v>
                </c:pt>
                <c:pt idx="3">
                  <c:v>18.10.</c:v>
                </c:pt>
                <c:pt idx="4">
                  <c:v>ke</c:v>
                </c:pt>
                <c:pt idx="5">
                  <c:v>19.10.</c:v>
                </c:pt>
                <c:pt idx="6">
                  <c:v>to</c:v>
                </c:pt>
                <c:pt idx="7">
                  <c:v>20.10.</c:v>
                </c:pt>
                <c:pt idx="8">
                  <c:v>pe</c:v>
                </c:pt>
                <c:pt idx="9">
                  <c:v>21.10.</c:v>
                </c:pt>
                <c:pt idx="10">
                  <c:v>la</c:v>
                </c:pt>
                <c:pt idx="11">
                  <c:v>22.10.</c:v>
                </c:pt>
                <c:pt idx="12">
                  <c:v>su</c:v>
                </c:pt>
                <c:pt idx="13">
                  <c:v>23.10.</c:v>
                </c:pt>
              </c:strCache>
            </c:strRef>
          </c:cat>
          <c:val>
            <c:numRef>
              <c:f>Tiedot!$E$7:$E$20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DDC9-4AE7-B31C-D1BEA5695537}"/>
            </c:ext>
          </c:extLst>
        </c:ser>
        <c:ser>
          <c:idx val="4"/>
          <c:order val="4"/>
          <c:tx>
            <c:strRef>
              <c:f>Tiedot!$F$6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Tiedot!$A$7:$A$20</c:f>
              <c:strCache>
                <c:ptCount val="14"/>
                <c:pt idx="0">
                  <c:v>ma</c:v>
                </c:pt>
                <c:pt idx="1">
                  <c:v>17.10.</c:v>
                </c:pt>
                <c:pt idx="2">
                  <c:v>ti</c:v>
                </c:pt>
                <c:pt idx="3">
                  <c:v>18.10.</c:v>
                </c:pt>
                <c:pt idx="4">
                  <c:v>ke</c:v>
                </c:pt>
                <c:pt idx="5">
                  <c:v>19.10.</c:v>
                </c:pt>
                <c:pt idx="6">
                  <c:v>to</c:v>
                </c:pt>
                <c:pt idx="7">
                  <c:v>20.10.</c:v>
                </c:pt>
                <c:pt idx="8">
                  <c:v>pe</c:v>
                </c:pt>
                <c:pt idx="9">
                  <c:v>21.10.</c:v>
                </c:pt>
                <c:pt idx="10">
                  <c:v>la</c:v>
                </c:pt>
                <c:pt idx="11">
                  <c:v>22.10.</c:v>
                </c:pt>
                <c:pt idx="12">
                  <c:v>su</c:v>
                </c:pt>
                <c:pt idx="13">
                  <c:v>23.10.</c:v>
                </c:pt>
              </c:strCache>
            </c:strRef>
          </c:cat>
          <c:val>
            <c:numRef>
              <c:f>Tiedot!$F$7:$F$20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DDC9-4AE7-B31C-D1BEA5695537}"/>
            </c:ext>
          </c:extLst>
        </c:ser>
        <c:ser>
          <c:idx val="5"/>
          <c:order val="5"/>
          <c:tx>
            <c:strRef>
              <c:f>Tiedot!$G$6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Tiedot!$A$7:$A$20</c:f>
              <c:strCache>
                <c:ptCount val="14"/>
                <c:pt idx="0">
                  <c:v>ma</c:v>
                </c:pt>
                <c:pt idx="1">
                  <c:v>17.10.</c:v>
                </c:pt>
                <c:pt idx="2">
                  <c:v>ti</c:v>
                </c:pt>
                <c:pt idx="3">
                  <c:v>18.10.</c:v>
                </c:pt>
                <c:pt idx="4">
                  <c:v>ke</c:v>
                </c:pt>
                <c:pt idx="5">
                  <c:v>19.10.</c:v>
                </c:pt>
                <c:pt idx="6">
                  <c:v>to</c:v>
                </c:pt>
                <c:pt idx="7">
                  <c:v>20.10.</c:v>
                </c:pt>
                <c:pt idx="8">
                  <c:v>pe</c:v>
                </c:pt>
                <c:pt idx="9">
                  <c:v>21.10.</c:v>
                </c:pt>
                <c:pt idx="10">
                  <c:v>la</c:v>
                </c:pt>
                <c:pt idx="11">
                  <c:v>22.10.</c:v>
                </c:pt>
                <c:pt idx="12">
                  <c:v>su</c:v>
                </c:pt>
                <c:pt idx="13">
                  <c:v>23.10.</c:v>
                </c:pt>
              </c:strCache>
            </c:strRef>
          </c:cat>
          <c:val>
            <c:numRef>
              <c:f>Tiedot!$G$7:$G$20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DDC9-4AE7-B31C-D1BEA5695537}"/>
            </c:ext>
          </c:extLst>
        </c:ser>
        <c:ser>
          <c:idx val="6"/>
          <c:order val="6"/>
          <c:tx>
            <c:strRef>
              <c:f>Tiedot!$H$6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Tiedot!$A$7:$A$20</c:f>
              <c:strCache>
                <c:ptCount val="14"/>
                <c:pt idx="0">
                  <c:v>ma</c:v>
                </c:pt>
                <c:pt idx="1">
                  <c:v>17.10.</c:v>
                </c:pt>
                <c:pt idx="2">
                  <c:v>ti</c:v>
                </c:pt>
                <c:pt idx="3">
                  <c:v>18.10.</c:v>
                </c:pt>
                <c:pt idx="4">
                  <c:v>ke</c:v>
                </c:pt>
                <c:pt idx="5">
                  <c:v>19.10.</c:v>
                </c:pt>
                <c:pt idx="6">
                  <c:v>to</c:v>
                </c:pt>
                <c:pt idx="7">
                  <c:v>20.10.</c:v>
                </c:pt>
                <c:pt idx="8">
                  <c:v>pe</c:v>
                </c:pt>
                <c:pt idx="9">
                  <c:v>21.10.</c:v>
                </c:pt>
                <c:pt idx="10">
                  <c:v>la</c:v>
                </c:pt>
                <c:pt idx="11">
                  <c:v>22.10.</c:v>
                </c:pt>
                <c:pt idx="12">
                  <c:v>su</c:v>
                </c:pt>
                <c:pt idx="13">
                  <c:v>23.10.</c:v>
                </c:pt>
              </c:strCache>
            </c:strRef>
          </c:cat>
          <c:val>
            <c:numRef>
              <c:f>Tiedot!$H$7:$H$20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DDC9-4AE7-B31C-D1BEA56955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78978320"/>
        <c:axId val="1"/>
      </c:barChart>
      <c:catAx>
        <c:axId val="378978320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78978320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>
      <c:oddHeader>&amp;T</c:oddHeader>
      <c:oddFooter>Page &amp;D</c:oddFooter>
    </c:headerFooter>
    <c:pageMargins b="1" l="0.75000000000000933" r="0.75000000000000933" t="1" header="0.5" footer="0.5"/>
    <c:pageSetup paperSize="9" orientation="landscape" horizontalDpi="300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8982584"/>
        <c:axId val="1"/>
      </c:barChart>
      <c:catAx>
        <c:axId val="378982584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7898258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>
      <c:oddHeader>&amp;T</c:oddHeader>
      <c:oddFooter>Page &amp;D</c:oddFooter>
    </c:headerFooter>
    <c:pageMargins b="1" l="0.75000000000000933" r="0.75000000000000933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8976680"/>
        <c:axId val="1"/>
      </c:barChart>
      <c:catAx>
        <c:axId val="378976680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7897668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9202280"/>
        <c:axId val="1"/>
      </c:barChart>
      <c:catAx>
        <c:axId val="379202280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7920228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9198016"/>
        <c:axId val="1"/>
      </c:barChart>
      <c:catAx>
        <c:axId val="379198016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7919801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9196048"/>
        <c:axId val="1"/>
      </c:barChart>
      <c:catAx>
        <c:axId val="379196048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7919604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9197032"/>
        <c:axId val="1"/>
      </c:barChart>
      <c:catAx>
        <c:axId val="379197032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7919703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9272128"/>
        <c:axId val="1"/>
      </c:barChart>
      <c:catAx>
        <c:axId val="379272128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7927212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9276720"/>
        <c:axId val="1"/>
      </c:barChart>
      <c:catAx>
        <c:axId val="379276720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7927672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9270816"/>
        <c:axId val="1"/>
      </c:barChart>
      <c:catAx>
        <c:axId val="379270816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7927081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9383944"/>
        <c:axId val="1"/>
      </c:barChart>
      <c:catAx>
        <c:axId val="379383944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7938394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9378368"/>
        <c:axId val="1"/>
      </c:barChart>
      <c:catAx>
        <c:axId val="379378368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7937836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9379352"/>
        <c:axId val="1"/>
      </c:barChart>
      <c:catAx>
        <c:axId val="379379352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7937935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9381976"/>
        <c:axId val="1"/>
      </c:barChart>
      <c:catAx>
        <c:axId val="379381976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7938197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9385584"/>
        <c:axId val="1"/>
      </c:barChart>
      <c:catAx>
        <c:axId val="379385584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7938558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9390176"/>
        <c:axId val="1"/>
      </c:barChart>
      <c:catAx>
        <c:axId val="379390176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7939017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9391488"/>
        <c:axId val="1"/>
      </c:barChart>
      <c:catAx>
        <c:axId val="379391488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7939148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9876064"/>
        <c:axId val="1"/>
      </c:barChart>
      <c:catAx>
        <c:axId val="379876064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7987606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9877704"/>
        <c:axId val="1"/>
      </c:barChart>
      <c:catAx>
        <c:axId val="379877704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7987770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9874424"/>
        <c:axId val="1"/>
      </c:barChart>
      <c:catAx>
        <c:axId val="379874424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7987442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9865240"/>
        <c:axId val="1"/>
      </c:barChart>
      <c:catAx>
        <c:axId val="379865240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7986524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9868520"/>
        <c:axId val="1"/>
      </c:barChart>
      <c:catAx>
        <c:axId val="379868520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7986852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9867536"/>
        <c:axId val="1"/>
      </c:barChart>
      <c:catAx>
        <c:axId val="379867536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7986753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9866552"/>
        <c:axId val="1"/>
      </c:barChart>
      <c:catAx>
        <c:axId val="379866552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7986655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80141592"/>
        <c:axId val="1"/>
      </c:barChart>
      <c:catAx>
        <c:axId val="380141592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014159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80136016"/>
        <c:axId val="1"/>
      </c:barChart>
      <c:catAx>
        <c:axId val="380136016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013601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80142576"/>
        <c:axId val="1"/>
      </c:barChart>
      <c:catAx>
        <c:axId val="380142576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014257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80141920"/>
        <c:axId val="1"/>
      </c:barChart>
      <c:catAx>
        <c:axId val="380141920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014192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80137984"/>
        <c:axId val="1"/>
      </c:barChart>
      <c:catAx>
        <c:axId val="380137984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013798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80147824"/>
        <c:axId val="1"/>
      </c:barChart>
      <c:catAx>
        <c:axId val="380147824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014782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80147168"/>
        <c:axId val="1"/>
      </c:barChart>
      <c:catAx>
        <c:axId val="380147168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014716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80335776"/>
        <c:axId val="1"/>
      </c:barChart>
      <c:catAx>
        <c:axId val="380335776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033577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80334464"/>
        <c:axId val="1"/>
      </c:barChart>
      <c:catAx>
        <c:axId val="380334464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033446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80334792"/>
        <c:axId val="1"/>
      </c:barChart>
      <c:catAx>
        <c:axId val="380334792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033479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80338072"/>
        <c:axId val="1"/>
      </c:barChart>
      <c:catAx>
        <c:axId val="380338072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033807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80343320"/>
        <c:axId val="1"/>
      </c:barChart>
      <c:catAx>
        <c:axId val="380343320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034332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80348240"/>
        <c:axId val="1"/>
      </c:barChart>
      <c:catAx>
        <c:axId val="380348240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034824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80347584"/>
        <c:axId val="1"/>
      </c:barChart>
      <c:catAx>
        <c:axId val="380347584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034758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4271936596160793E-2"/>
          <c:y val="0.14146383167902438"/>
          <c:w val="0.8273007050589265"/>
          <c:h val="0.77892328605505146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Tiedot!$B$25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Tiedot!$A$26:$A$39</c:f>
              <c:strCache>
                <c:ptCount val="14"/>
                <c:pt idx="0">
                  <c:v>ma</c:v>
                </c:pt>
                <c:pt idx="1">
                  <c:v>24.10.</c:v>
                </c:pt>
                <c:pt idx="2">
                  <c:v>ti</c:v>
                </c:pt>
                <c:pt idx="3">
                  <c:v>25.10.</c:v>
                </c:pt>
                <c:pt idx="4">
                  <c:v>ke</c:v>
                </c:pt>
                <c:pt idx="5">
                  <c:v>26.10.</c:v>
                </c:pt>
                <c:pt idx="6">
                  <c:v>to</c:v>
                </c:pt>
                <c:pt idx="7">
                  <c:v>27.10.</c:v>
                </c:pt>
                <c:pt idx="8">
                  <c:v>pe</c:v>
                </c:pt>
                <c:pt idx="9">
                  <c:v>28.10.</c:v>
                </c:pt>
                <c:pt idx="10">
                  <c:v>la</c:v>
                </c:pt>
                <c:pt idx="11">
                  <c:v>29.10.</c:v>
                </c:pt>
                <c:pt idx="12">
                  <c:v>su</c:v>
                </c:pt>
                <c:pt idx="13">
                  <c:v>30.10.</c:v>
                </c:pt>
              </c:strCache>
            </c:strRef>
          </c:cat>
          <c:val>
            <c:numRef>
              <c:f>Tiedot!$B$26:$B$39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70D7-41F4-BD21-D3F966020169}"/>
            </c:ext>
          </c:extLst>
        </c:ser>
        <c:ser>
          <c:idx val="1"/>
          <c:order val="1"/>
          <c:tx>
            <c:strRef>
              <c:f>Tiedot!$C$25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Tiedot!$A$26:$A$39</c:f>
              <c:strCache>
                <c:ptCount val="14"/>
                <c:pt idx="0">
                  <c:v>ma</c:v>
                </c:pt>
                <c:pt idx="1">
                  <c:v>24.10.</c:v>
                </c:pt>
                <c:pt idx="2">
                  <c:v>ti</c:v>
                </c:pt>
                <c:pt idx="3">
                  <c:v>25.10.</c:v>
                </c:pt>
                <c:pt idx="4">
                  <c:v>ke</c:v>
                </c:pt>
                <c:pt idx="5">
                  <c:v>26.10.</c:v>
                </c:pt>
                <c:pt idx="6">
                  <c:v>to</c:v>
                </c:pt>
                <c:pt idx="7">
                  <c:v>27.10.</c:v>
                </c:pt>
                <c:pt idx="8">
                  <c:v>pe</c:v>
                </c:pt>
                <c:pt idx="9">
                  <c:v>28.10.</c:v>
                </c:pt>
                <c:pt idx="10">
                  <c:v>la</c:v>
                </c:pt>
                <c:pt idx="11">
                  <c:v>29.10.</c:v>
                </c:pt>
                <c:pt idx="12">
                  <c:v>su</c:v>
                </c:pt>
                <c:pt idx="13">
                  <c:v>30.10.</c:v>
                </c:pt>
              </c:strCache>
            </c:strRef>
          </c:cat>
          <c:val>
            <c:numRef>
              <c:f>Tiedot!$C$26:$C$39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70D7-41F4-BD21-D3F966020169}"/>
            </c:ext>
          </c:extLst>
        </c:ser>
        <c:ser>
          <c:idx val="2"/>
          <c:order val="2"/>
          <c:tx>
            <c:strRef>
              <c:f>Tiedot!$D$25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Tiedot!$A$26:$A$39</c:f>
              <c:strCache>
                <c:ptCount val="14"/>
                <c:pt idx="0">
                  <c:v>ma</c:v>
                </c:pt>
                <c:pt idx="1">
                  <c:v>24.10.</c:v>
                </c:pt>
                <c:pt idx="2">
                  <c:v>ti</c:v>
                </c:pt>
                <c:pt idx="3">
                  <c:v>25.10.</c:v>
                </c:pt>
                <c:pt idx="4">
                  <c:v>ke</c:v>
                </c:pt>
                <c:pt idx="5">
                  <c:v>26.10.</c:v>
                </c:pt>
                <c:pt idx="6">
                  <c:v>to</c:v>
                </c:pt>
                <c:pt idx="7">
                  <c:v>27.10.</c:v>
                </c:pt>
                <c:pt idx="8">
                  <c:v>pe</c:v>
                </c:pt>
                <c:pt idx="9">
                  <c:v>28.10.</c:v>
                </c:pt>
                <c:pt idx="10">
                  <c:v>la</c:v>
                </c:pt>
                <c:pt idx="11">
                  <c:v>29.10.</c:v>
                </c:pt>
                <c:pt idx="12">
                  <c:v>su</c:v>
                </c:pt>
                <c:pt idx="13">
                  <c:v>30.10.</c:v>
                </c:pt>
              </c:strCache>
            </c:strRef>
          </c:cat>
          <c:val>
            <c:numRef>
              <c:f>Tiedot!$D$26:$D$39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70D7-41F4-BD21-D3F966020169}"/>
            </c:ext>
          </c:extLst>
        </c:ser>
        <c:ser>
          <c:idx val="3"/>
          <c:order val="3"/>
          <c:tx>
            <c:strRef>
              <c:f>Tiedot!$E$25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Tiedot!$A$26:$A$39</c:f>
              <c:strCache>
                <c:ptCount val="14"/>
                <c:pt idx="0">
                  <c:v>ma</c:v>
                </c:pt>
                <c:pt idx="1">
                  <c:v>24.10.</c:v>
                </c:pt>
                <c:pt idx="2">
                  <c:v>ti</c:v>
                </c:pt>
                <c:pt idx="3">
                  <c:v>25.10.</c:v>
                </c:pt>
                <c:pt idx="4">
                  <c:v>ke</c:v>
                </c:pt>
                <c:pt idx="5">
                  <c:v>26.10.</c:v>
                </c:pt>
                <c:pt idx="6">
                  <c:v>to</c:v>
                </c:pt>
                <c:pt idx="7">
                  <c:v>27.10.</c:v>
                </c:pt>
                <c:pt idx="8">
                  <c:v>pe</c:v>
                </c:pt>
                <c:pt idx="9">
                  <c:v>28.10.</c:v>
                </c:pt>
                <c:pt idx="10">
                  <c:v>la</c:v>
                </c:pt>
                <c:pt idx="11">
                  <c:v>29.10.</c:v>
                </c:pt>
                <c:pt idx="12">
                  <c:v>su</c:v>
                </c:pt>
                <c:pt idx="13">
                  <c:v>30.10.</c:v>
                </c:pt>
              </c:strCache>
            </c:strRef>
          </c:cat>
          <c:val>
            <c:numRef>
              <c:f>Tiedot!$E$26:$E$39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70D7-41F4-BD21-D3F966020169}"/>
            </c:ext>
          </c:extLst>
        </c:ser>
        <c:ser>
          <c:idx val="4"/>
          <c:order val="4"/>
          <c:tx>
            <c:strRef>
              <c:f>Tiedot!$F$25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Tiedot!$A$26:$A$39</c:f>
              <c:strCache>
                <c:ptCount val="14"/>
                <c:pt idx="0">
                  <c:v>ma</c:v>
                </c:pt>
                <c:pt idx="1">
                  <c:v>24.10.</c:v>
                </c:pt>
                <c:pt idx="2">
                  <c:v>ti</c:v>
                </c:pt>
                <c:pt idx="3">
                  <c:v>25.10.</c:v>
                </c:pt>
                <c:pt idx="4">
                  <c:v>ke</c:v>
                </c:pt>
                <c:pt idx="5">
                  <c:v>26.10.</c:v>
                </c:pt>
                <c:pt idx="6">
                  <c:v>to</c:v>
                </c:pt>
                <c:pt idx="7">
                  <c:v>27.10.</c:v>
                </c:pt>
                <c:pt idx="8">
                  <c:v>pe</c:v>
                </c:pt>
                <c:pt idx="9">
                  <c:v>28.10.</c:v>
                </c:pt>
                <c:pt idx="10">
                  <c:v>la</c:v>
                </c:pt>
                <c:pt idx="11">
                  <c:v>29.10.</c:v>
                </c:pt>
                <c:pt idx="12">
                  <c:v>su</c:v>
                </c:pt>
                <c:pt idx="13">
                  <c:v>30.10.</c:v>
                </c:pt>
              </c:strCache>
            </c:strRef>
          </c:cat>
          <c:val>
            <c:numRef>
              <c:f>Tiedot!$F$26:$F$39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70D7-41F4-BD21-D3F966020169}"/>
            </c:ext>
          </c:extLst>
        </c:ser>
        <c:ser>
          <c:idx val="5"/>
          <c:order val="5"/>
          <c:tx>
            <c:strRef>
              <c:f>Tiedot!$G$25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Tiedot!$A$26:$A$39</c:f>
              <c:strCache>
                <c:ptCount val="14"/>
                <c:pt idx="0">
                  <c:v>ma</c:v>
                </c:pt>
                <c:pt idx="1">
                  <c:v>24.10.</c:v>
                </c:pt>
                <c:pt idx="2">
                  <c:v>ti</c:v>
                </c:pt>
                <c:pt idx="3">
                  <c:v>25.10.</c:v>
                </c:pt>
                <c:pt idx="4">
                  <c:v>ke</c:v>
                </c:pt>
                <c:pt idx="5">
                  <c:v>26.10.</c:v>
                </c:pt>
                <c:pt idx="6">
                  <c:v>to</c:v>
                </c:pt>
                <c:pt idx="7">
                  <c:v>27.10.</c:v>
                </c:pt>
                <c:pt idx="8">
                  <c:v>pe</c:v>
                </c:pt>
                <c:pt idx="9">
                  <c:v>28.10.</c:v>
                </c:pt>
                <c:pt idx="10">
                  <c:v>la</c:v>
                </c:pt>
                <c:pt idx="11">
                  <c:v>29.10.</c:v>
                </c:pt>
                <c:pt idx="12">
                  <c:v>su</c:v>
                </c:pt>
                <c:pt idx="13">
                  <c:v>30.10.</c:v>
                </c:pt>
              </c:strCache>
            </c:strRef>
          </c:cat>
          <c:val>
            <c:numRef>
              <c:f>Tiedot!$G$26:$G$39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70D7-41F4-BD21-D3F966020169}"/>
            </c:ext>
          </c:extLst>
        </c:ser>
        <c:ser>
          <c:idx val="6"/>
          <c:order val="6"/>
          <c:tx>
            <c:strRef>
              <c:f>Tiedot!$H$25</c:f>
              <c:strCache>
                <c:ptCount val="1"/>
                <c:pt idx="0">
                  <c:v>7</c:v>
                </c:pt>
              </c:strCache>
            </c:strRef>
          </c:tx>
          <c:spPr>
            <a:gradFill>
              <a:gsLst>
                <a:gs pos="0">
                  <a:schemeClr val="accent1">
                    <a:tint val="66000"/>
                    <a:satMod val="16000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invertIfNegative val="0"/>
          <c:cat>
            <c:strRef>
              <c:f>Tiedot!$A$26:$A$39</c:f>
              <c:strCache>
                <c:ptCount val="14"/>
                <c:pt idx="0">
                  <c:v>ma</c:v>
                </c:pt>
                <c:pt idx="1">
                  <c:v>24.10.</c:v>
                </c:pt>
                <c:pt idx="2">
                  <c:v>ti</c:v>
                </c:pt>
                <c:pt idx="3">
                  <c:v>25.10.</c:v>
                </c:pt>
                <c:pt idx="4">
                  <c:v>ke</c:v>
                </c:pt>
                <c:pt idx="5">
                  <c:v>26.10.</c:v>
                </c:pt>
                <c:pt idx="6">
                  <c:v>to</c:v>
                </c:pt>
                <c:pt idx="7">
                  <c:v>27.10.</c:v>
                </c:pt>
                <c:pt idx="8">
                  <c:v>pe</c:v>
                </c:pt>
                <c:pt idx="9">
                  <c:v>28.10.</c:v>
                </c:pt>
                <c:pt idx="10">
                  <c:v>la</c:v>
                </c:pt>
                <c:pt idx="11">
                  <c:v>29.10.</c:v>
                </c:pt>
                <c:pt idx="12">
                  <c:v>su</c:v>
                </c:pt>
                <c:pt idx="13">
                  <c:v>30.10.</c:v>
                </c:pt>
              </c:strCache>
            </c:strRef>
          </c:cat>
          <c:val>
            <c:numRef>
              <c:f>Tiedot!$H$26:$H$39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70D7-41F4-BD21-D3F9660201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0607712"/>
        <c:axId val="1"/>
      </c:barChart>
      <c:catAx>
        <c:axId val="380607712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0607712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  <c:userShapes r:id="rId1"/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6274509803921484E-2"/>
          <c:y val="0.12418300653594772"/>
          <c:w val="0.85098039215686272"/>
          <c:h val="0.771241830065375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Tiedot!$B$44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Tiedot!$A$45:$A$58</c:f>
              <c:strCache>
                <c:ptCount val="14"/>
                <c:pt idx="0">
                  <c:v>ma</c:v>
                </c:pt>
                <c:pt idx="1">
                  <c:v>31.10.</c:v>
                </c:pt>
                <c:pt idx="2">
                  <c:v>ti</c:v>
                </c:pt>
                <c:pt idx="3">
                  <c:v>1.11.</c:v>
                </c:pt>
                <c:pt idx="4">
                  <c:v>ke</c:v>
                </c:pt>
                <c:pt idx="5">
                  <c:v>2.11.</c:v>
                </c:pt>
                <c:pt idx="6">
                  <c:v>to</c:v>
                </c:pt>
                <c:pt idx="7">
                  <c:v>3.11.</c:v>
                </c:pt>
                <c:pt idx="8">
                  <c:v>pe</c:v>
                </c:pt>
                <c:pt idx="9">
                  <c:v>4.11.</c:v>
                </c:pt>
                <c:pt idx="10">
                  <c:v>la</c:v>
                </c:pt>
                <c:pt idx="11">
                  <c:v>5.11.</c:v>
                </c:pt>
                <c:pt idx="12">
                  <c:v>su</c:v>
                </c:pt>
                <c:pt idx="13">
                  <c:v>6.11.</c:v>
                </c:pt>
              </c:strCache>
            </c:strRef>
          </c:cat>
          <c:val>
            <c:numRef>
              <c:f>Tiedot!$B$45:$B$58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1EA0-4C10-8485-92C657CA5F56}"/>
            </c:ext>
          </c:extLst>
        </c:ser>
        <c:ser>
          <c:idx val="1"/>
          <c:order val="1"/>
          <c:tx>
            <c:strRef>
              <c:f>Tiedot!$C$44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Tiedot!$A$45:$A$58</c:f>
              <c:strCache>
                <c:ptCount val="14"/>
                <c:pt idx="0">
                  <c:v>ma</c:v>
                </c:pt>
                <c:pt idx="1">
                  <c:v>31.10.</c:v>
                </c:pt>
                <c:pt idx="2">
                  <c:v>ti</c:v>
                </c:pt>
                <c:pt idx="3">
                  <c:v>1.11.</c:v>
                </c:pt>
                <c:pt idx="4">
                  <c:v>ke</c:v>
                </c:pt>
                <c:pt idx="5">
                  <c:v>2.11.</c:v>
                </c:pt>
                <c:pt idx="6">
                  <c:v>to</c:v>
                </c:pt>
                <c:pt idx="7">
                  <c:v>3.11.</c:v>
                </c:pt>
                <c:pt idx="8">
                  <c:v>pe</c:v>
                </c:pt>
                <c:pt idx="9">
                  <c:v>4.11.</c:v>
                </c:pt>
                <c:pt idx="10">
                  <c:v>la</c:v>
                </c:pt>
                <c:pt idx="11">
                  <c:v>5.11.</c:v>
                </c:pt>
                <c:pt idx="12">
                  <c:v>su</c:v>
                </c:pt>
                <c:pt idx="13">
                  <c:v>6.11.</c:v>
                </c:pt>
              </c:strCache>
            </c:strRef>
          </c:cat>
          <c:val>
            <c:numRef>
              <c:f>Tiedot!$C$45:$C$58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1EA0-4C10-8485-92C657CA5F56}"/>
            </c:ext>
          </c:extLst>
        </c:ser>
        <c:ser>
          <c:idx val="2"/>
          <c:order val="2"/>
          <c:tx>
            <c:strRef>
              <c:f>Tiedot!$D$44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Tiedot!$A$45:$A$58</c:f>
              <c:strCache>
                <c:ptCount val="14"/>
                <c:pt idx="0">
                  <c:v>ma</c:v>
                </c:pt>
                <c:pt idx="1">
                  <c:v>31.10.</c:v>
                </c:pt>
                <c:pt idx="2">
                  <c:v>ti</c:v>
                </c:pt>
                <c:pt idx="3">
                  <c:v>1.11.</c:v>
                </c:pt>
                <c:pt idx="4">
                  <c:v>ke</c:v>
                </c:pt>
                <c:pt idx="5">
                  <c:v>2.11.</c:v>
                </c:pt>
                <c:pt idx="6">
                  <c:v>to</c:v>
                </c:pt>
                <c:pt idx="7">
                  <c:v>3.11.</c:v>
                </c:pt>
                <c:pt idx="8">
                  <c:v>pe</c:v>
                </c:pt>
                <c:pt idx="9">
                  <c:v>4.11.</c:v>
                </c:pt>
                <c:pt idx="10">
                  <c:v>la</c:v>
                </c:pt>
                <c:pt idx="11">
                  <c:v>5.11.</c:v>
                </c:pt>
                <c:pt idx="12">
                  <c:v>su</c:v>
                </c:pt>
                <c:pt idx="13">
                  <c:v>6.11.</c:v>
                </c:pt>
              </c:strCache>
            </c:strRef>
          </c:cat>
          <c:val>
            <c:numRef>
              <c:f>Tiedot!$D$45:$D$58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1EA0-4C10-8485-92C657CA5F56}"/>
            </c:ext>
          </c:extLst>
        </c:ser>
        <c:ser>
          <c:idx val="3"/>
          <c:order val="3"/>
          <c:tx>
            <c:strRef>
              <c:f>Tiedot!$E$44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Tiedot!$A$45:$A$58</c:f>
              <c:strCache>
                <c:ptCount val="14"/>
                <c:pt idx="0">
                  <c:v>ma</c:v>
                </c:pt>
                <c:pt idx="1">
                  <c:v>31.10.</c:v>
                </c:pt>
                <c:pt idx="2">
                  <c:v>ti</c:v>
                </c:pt>
                <c:pt idx="3">
                  <c:v>1.11.</c:v>
                </c:pt>
                <c:pt idx="4">
                  <c:v>ke</c:v>
                </c:pt>
                <c:pt idx="5">
                  <c:v>2.11.</c:v>
                </c:pt>
                <c:pt idx="6">
                  <c:v>to</c:v>
                </c:pt>
                <c:pt idx="7">
                  <c:v>3.11.</c:v>
                </c:pt>
                <c:pt idx="8">
                  <c:v>pe</c:v>
                </c:pt>
                <c:pt idx="9">
                  <c:v>4.11.</c:v>
                </c:pt>
                <c:pt idx="10">
                  <c:v>la</c:v>
                </c:pt>
                <c:pt idx="11">
                  <c:v>5.11.</c:v>
                </c:pt>
                <c:pt idx="12">
                  <c:v>su</c:v>
                </c:pt>
                <c:pt idx="13">
                  <c:v>6.11.</c:v>
                </c:pt>
              </c:strCache>
            </c:strRef>
          </c:cat>
          <c:val>
            <c:numRef>
              <c:f>Tiedot!$E$45:$E$58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1EA0-4C10-8485-92C657CA5F56}"/>
            </c:ext>
          </c:extLst>
        </c:ser>
        <c:ser>
          <c:idx val="4"/>
          <c:order val="4"/>
          <c:tx>
            <c:strRef>
              <c:f>Tiedot!$F$44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Tiedot!$A$45:$A$58</c:f>
              <c:strCache>
                <c:ptCount val="14"/>
                <c:pt idx="0">
                  <c:v>ma</c:v>
                </c:pt>
                <c:pt idx="1">
                  <c:v>31.10.</c:v>
                </c:pt>
                <c:pt idx="2">
                  <c:v>ti</c:v>
                </c:pt>
                <c:pt idx="3">
                  <c:v>1.11.</c:v>
                </c:pt>
                <c:pt idx="4">
                  <c:v>ke</c:v>
                </c:pt>
                <c:pt idx="5">
                  <c:v>2.11.</c:v>
                </c:pt>
                <c:pt idx="6">
                  <c:v>to</c:v>
                </c:pt>
                <c:pt idx="7">
                  <c:v>3.11.</c:v>
                </c:pt>
                <c:pt idx="8">
                  <c:v>pe</c:v>
                </c:pt>
                <c:pt idx="9">
                  <c:v>4.11.</c:v>
                </c:pt>
                <c:pt idx="10">
                  <c:v>la</c:v>
                </c:pt>
                <c:pt idx="11">
                  <c:v>5.11.</c:v>
                </c:pt>
                <c:pt idx="12">
                  <c:v>su</c:v>
                </c:pt>
                <c:pt idx="13">
                  <c:v>6.11.</c:v>
                </c:pt>
              </c:strCache>
            </c:strRef>
          </c:cat>
          <c:val>
            <c:numRef>
              <c:f>Tiedot!$F$45:$F$58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1EA0-4C10-8485-92C657CA5F56}"/>
            </c:ext>
          </c:extLst>
        </c:ser>
        <c:ser>
          <c:idx val="5"/>
          <c:order val="5"/>
          <c:tx>
            <c:strRef>
              <c:f>Tiedot!$G$44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CD0393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Tiedot!$A$45:$A$58</c:f>
              <c:strCache>
                <c:ptCount val="14"/>
                <c:pt idx="0">
                  <c:v>ma</c:v>
                </c:pt>
                <c:pt idx="1">
                  <c:v>31.10.</c:v>
                </c:pt>
                <c:pt idx="2">
                  <c:v>ti</c:v>
                </c:pt>
                <c:pt idx="3">
                  <c:v>1.11.</c:v>
                </c:pt>
                <c:pt idx="4">
                  <c:v>ke</c:v>
                </c:pt>
                <c:pt idx="5">
                  <c:v>2.11.</c:v>
                </c:pt>
                <c:pt idx="6">
                  <c:v>to</c:v>
                </c:pt>
                <c:pt idx="7">
                  <c:v>3.11.</c:v>
                </c:pt>
                <c:pt idx="8">
                  <c:v>pe</c:v>
                </c:pt>
                <c:pt idx="9">
                  <c:v>4.11.</c:v>
                </c:pt>
                <c:pt idx="10">
                  <c:v>la</c:v>
                </c:pt>
                <c:pt idx="11">
                  <c:v>5.11.</c:v>
                </c:pt>
                <c:pt idx="12">
                  <c:v>su</c:v>
                </c:pt>
                <c:pt idx="13">
                  <c:v>6.11.</c:v>
                </c:pt>
              </c:strCache>
            </c:strRef>
          </c:cat>
          <c:val>
            <c:numRef>
              <c:f>Tiedot!$G$45:$G$58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1EA0-4C10-8485-92C657CA5F56}"/>
            </c:ext>
          </c:extLst>
        </c:ser>
        <c:ser>
          <c:idx val="6"/>
          <c:order val="6"/>
          <c:tx>
            <c:strRef>
              <c:f>Tiedot!$H$44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Tiedot!$A$45:$A$58</c:f>
              <c:strCache>
                <c:ptCount val="14"/>
                <c:pt idx="0">
                  <c:v>ma</c:v>
                </c:pt>
                <c:pt idx="1">
                  <c:v>31.10.</c:v>
                </c:pt>
                <c:pt idx="2">
                  <c:v>ti</c:v>
                </c:pt>
                <c:pt idx="3">
                  <c:v>1.11.</c:v>
                </c:pt>
                <c:pt idx="4">
                  <c:v>ke</c:v>
                </c:pt>
                <c:pt idx="5">
                  <c:v>2.11.</c:v>
                </c:pt>
                <c:pt idx="6">
                  <c:v>to</c:v>
                </c:pt>
                <c:pt idx="7">
                  <c:v>3.11.</c:v>
                </c:pt>
                <c:pt idx="8">
                  <c:v>pe</c:v>
                </c:pt>
                <c:pt idx="9">
                  <c:v>4.11.</c:v>
                </c:pt>
                <c:pt idx="10">
                  <c:v>la</c:v>
                </c:pt>
                <c:pt idx="11">
                  <c:v>5.11.</c:v>
                </c:pt>
                <c:pt idx="12">
                  <c:v>su</c:v>
                </c:pt>
                <c:pt idx="13">
                  <c:v>6.11.</c:v>
                </c:pt>
              </c:strCache>
            </c:strRef>
          </c:cat>
          <c:val>
            <c:numRef>
              <c:f>Tiedot!$H$45:$H$58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1EA0-4C10-8485-92C657CA5F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0609680"/>
        <c:axId val="1"/>
      </c:barChart>
      <c:catAx>
        <c:axId val="380609680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0609680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 paperSize="9" orientation="landscape" horizontalDpi="300" verticalDpi="300"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6274509803921484E-2"/>
          <c:y val="0.12297734627831716"/>
          <c:w val="0.85098039215686272"/>
          <c:h val="0.77346278317152106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Tiedot!$B$63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Tiedot!$A$64:$A$77</c:f>
              <c:strCache>
                <c:ptCount val="14"/>
                <c:pt idx="0">
                  <c:v>ma</c:v>
                </c:pt>
                <c:pt idx="1">
                  <c:v>7.11.</c:v>
                </c:pt>
                <c:pt idx="2">
                  <c:v>ti</c:v>
                </c:pt>
                <c:pt idx="3">
                  <c:v>8.11.</c:v>
                </c:pt>
                <c:pt idx="4">
                  <c:v>ke</c:v>
                </c:pt>
                <c:pt idx="5">
                  <c:v>9.11.</c:v>
                </c:pt>
                <c:pt idx="6">
                  <c:v>to</c:v>
                </c:pt>
                <c:pt idx="7">
                  <c:v>10.11.</c:v>
                </c:pt>
                <c:pt idx="8">
                  <c:v>pe</c:v>
                </c:pt>
                <c:pt idx="9">
                  <c:v>11.11.</c:v>
                </c:pt>
                <c:pt idx="10">
                  <c:v>la</c:v>
                </c:pt>
                <c:pt idx="11">
                  <c:v>12.11.</c:v>
                </c:pt>
                <c:pt idx="12">
                  <c:v>su</c:v>
                </c:pt>
                <c:pt idx="13">
                  <c:v>13.11.</c:v>
                </c:pt>
              </c:strCache>
            </c:strRef>
          </c:cat>
          <c:val>
            <c:numRef>
              <c:f>Tiedot!$B$64:$B$77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6B1E-4EE5-982C-1859B9D908E8}"/>
            </c:ext>
          </c:extLst>
        </c:ser>
        <c:ser>
          <c:idx val="1"/>
          <c:order val="1"/>
          <c:tx>
            <c:strRef>
              <c:f>Tiedot!$C$63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Tiedot!$A$64:$A$77</c:f>
              <c:strCache>
                <c:ptCount val="14"/>
                <c:pt idx="0">
                  <c:v>ma</c:v>
                </c:pt>
                <c:pt idx="1">
                  <c:v>7.11.</c:v>
                </c:pt>
                <c:pt idx="2">
                  <c:v>ti</c:v>
                </c:pt>
                <c:pt idx="3">
                  <c:v>8.11.</c:v>
                </c:pt>
                <c:pt idx="4">
                  <c:v>ke</c:v>
                </c:pt>
                <c:pt idx="5">
                  <c:v>9.11.</c:v>
                </c:pt>
                <c:pt idx="6">
                  <c:v>to</c:v>
                </c:pt>
                <c:pt idx="7">
                  <c:v>10.11.</c:v>
                </c:pt>
                <c:pt idx="8">
                  <c:v>pe</c:v>
                </c:pt>
                <c:pt idx="9">
                  <c:v>11.11.</c:v>
                </c:pt>
                <c:pt idx="10">
                  <c:v>la</c:v>
                </c:pt>
                <c:pt idx="11">
                  <c:v>12.11.</c:v>
                </c:pt>
                <c:pt idx="12">
                  <c:v>su</c:v>
                </c:pt>
                <c:pt idx="13">
                  <c:v>13.11.</c:v>
                </c:pt>
              </c:strCache>
            </c:strRef>
          </c:cat>
          <c:val>
            <c:numRef>
              <c:f>Tiedot!$C$64:$C$77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6B1E-4EE5-982C-1859B9D908E8}"/>
            </c:ext>
          </c:extLst>
        </c:ser>
        <c:ser>
          <c:idx val="2"/>
          <c:order val="2"/>
          <c:tx>
            <c:strRef>
              <c:f>Tiedot!$D$63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Tiedot!$A$64:$A$77</c:f>
              <c:strCache>
                <c:ptCount val="14"/>
                <c:pt idx="0">
                  <c:v>ma</c:v>
                </c:pt>
                <c:pt idx="1">
                  <c:v>7.11.</c:v>
                </c:pt>
                <c:pt idx="2">
                  <c:v>ti</c:v>
                </c:pt>
                <c:pt idx="3">
                  <c:v>8.11.</c:v>
                </c:pt>
                <c:pt idx="4">
                  <c:v>ke</c:v>
                </c:pt>
                <c:pt idx="5">
                  <c:v>9.11.</c:v>
                </c:pt>
                <c:pt idx="6">
                  <c:v>to</c:v>
                </c:pt>
                <c:pt idx="7">
                  <c:v>10.11.</c:v>
                </c:pt>
                <c:pt idx="8">
                  <c:v>pe</c:v>
                </c:pt>
                <c:pt idx="9">
                  <c:v>11.11.</c:v>
                </c:pt>
                <c:pt idx="10">
                  <c:v>la</c:v>
                </c:pt>
                <c:pt idx="11">
                  <c:v>12.11.</c:v>
                </c:pt>
                <c:pt idx="12">
                  <c:v>su</c:v>
                </c:pt>
                <c:pt idx="13">
                  <c:v>13.11.</c:v>
                </c:pt>
              </c:strCache>
            </c:strRef>
          </c:cat>
          <c:val>
            <c:numRef>
              <c:f>Tiedot!$D$64:$D$77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6B1E-4EE5-982C-1859B9D908E8}"/>
            </c:ext>
          </c:extLst>
        </c:ser>
        <c:ser>
          <c:idx val="3"/>
          <c:order val="3"/>
          <c:tx>
            <c:strRef>
              <c:f>Tiedot!$E$63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Tiedot!$A$64:$A$77</c:f>
              <c:strCache>
                <c:ptCount val="14"/>
                <c:pt idx="0">
                  <c:v>ma</c:v>
                </c:pt>
                <c:pt idx="1">
                  <c:v>7.11.</c:v>
                </c:pt>
                <c:pt idx="2">
                  <c:v>ti</c:v>
                </c:pt>
                <c:pt idx="3">
                  <c:v>8.11.</c:v>
                </c:pt>
                <c:pt idx="4">
                  <c:v>ke</c:v>
                </c:pt>
                <c:pt idx="5">
                  <c:v>9.11.</c:v>
                </c:pt>
                <c:pt idx="6">
                  <c:v>to</c:v>
                </c:pt>
                <c:pt idx="7">
                  <c:v>10.11.</c:v>
                </c:pt>
                <c:pt idx="8">
                  <c:v>pe</c:v>
                </c:pt>
                <c:pt idx="9">
                  <c:v>11.11.</c:v>
                </c:pt>
                <c:pt idx="10">
                  <c:v>la</c:v>
                </c:pt>
                <c:pt idx="11">
                  <c:v>12.11.</c:v>
                </c:pt>
                <c:pt idx="12">
                  <c:v>su</c:v>
                </c:pt>
                <c:pt idx="13">
                  <c:v>13.11.</c:v>
                </c:pt>
              </c:strCache>
            </c:strRef>
          </c:cat>
          <c:val>
            <c:numRef>
              <c:f>Tiedot!$E$64:$E$77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6B1E-4EE5-982C-1859B9D908E8}"/>
            </c:ext>
          </c:extLst>
        </c:ser>
        <c:ser>
          <c:idx val="4"/>
          <c:order val="4"/>
          <c:tx>
            <c:strRef>
              <c:f>Tiedot!$F$63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Tiedot!$A$64:$A$77</c:f>
              <c:strCache>
                <c:ptCount val="14"/>
                <c:pt idx="0">
                  <c:v>ma</c:v>
                </c:pt>
                <c:pt idx="1">
                  <c:v>7.11.</c:v>
                </c:pt>
                <c:pt idx="2">
                  <c:v>ti</c:v>
                </c:pt>
                <c:pt idx="3">
                  <c:v>8.11.</c:v>
                </c:pt>
                <c:pt idx="4">
                  <c:v>ke</c:v>
                </c:pt>
                <c:pt idx="5">
                  <c:v>9.11.</c:v>
                </c:pt>
                <c:pt idx="6">
                  <c:v>to</c:v>
                </c:pt>
                <c:pt idx="7">
                  <c:v>10.11.</c:v>
                </c:pt>
                <c:pt idx="8">
                  <c:v>pe</c:v>
                </c:pt>
                <c:pt idx="9">
                  <c:v>11.11.</c:v>
                </c:pt>
                <c:pt idx="10">
                  <c:v>la</c:v>
                </c:pt>
                <c:pt idx="11">
                  <c:v>12.11.</c:v>
                </c:pt>
                <c:pt idx="12">
                  <c:v>su</c:v>
                </c:pt>
                <c:pt idx="13">
                  <c:v>13.11.</c:v>
                </c:pt>
              </c:strCache>
            </c:strRef>
          </c:cat>
          <c:val>
            <c:numRef>
              <c:f>Tiedot!$F$64:$F$77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6B1E-4EE5-982C-1859B9D908E8}"/>
            </c:ext>
          </c:extLst>
        </c:ser>
        <c:ser>
          <c:idx val="5"/>
          <c:order val="5"/>
          <c:tx>
            <c:strRef>
              <c:f>Tiedot!$G$63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Tiedot!$A$64:$A$77</c:f>
              <c:strCache>
                <c:ptCount val="14"/>
                <c:pt idx="0">
                  <c:v>ma</c:v>
                </c:pt>
                <c:pt idx="1">
                  <c:v>7.11.</c:v>
                </c:pt>
                <c:pt idx="2">
                  <c:v>ti</c:v>
                </c:pt>
                <c:pt idx="3">
                  <c:v>8.11.</c:v>
                </c:pt>
                <c:pt idx="4">
                  <c:v>ke</c:v>
                </c:pt>
                <c:pt idx="5">
                  <c:v>9.11.</c:v>
                </c:pt>
                <c:pt idx="6">
                  <c:v>to</c:v>
                </c:pt>
                <c:pt idx="7">
                  <c:v>10.11.</c:v>
                </c:pt>
                <c:pt idx="8">
                  <c:v>pe</c:v>
                </c:pt>
                <c:pt idx="9">
                  <c:v>11.11.</c:v>
                </c:pt>
                <c:pt idx="10">
                  <c:v>la</c:v>
                </c:pt>
                <c:pt idx="11">
                  <c:v>12.11.</c:v>
                </c:pt>
                <c:pt idx="12">
                  <c:v>su</c:v>
                </c:pt>
                <c:pt idx="13">
                  <c:v>13.11.</c:v>
                </c:pt>
              </c:strCache>
            </c:strRef>
          </c:cat>
          <c:val>
            <c:numRef>
              <c:f>Tiedot!$G$64:$G$77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6B1E-4EE5-982C-1859B9D908E8}"/>
            </c:ext>
          </c:extLst>
        </c:ser>
        <c:ser>
          <c:idx val="6"/>
          <c:order val="6"/>
          <c:tx>
            <c:strRef>
              <c:f>Tiedot!$H$63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Tiedot!$A$64:$A$77</c:f>
              <c:strCache>
                <c:ptCount val="14"/>
                <c:pt idx="0">
                  <c:v>ma</c:v>
                </c:pt>
                <c:pt idx="1">
                  <c:v>7.11.</c:v>
                </c:pt>
                <c:pt idx="2">
                  <c:v>ti</c:v>
                </c:pt>
                <c:pt idx="3">
                  <c:v>8.11.</c:v>
                </c:pt>
                <c:pt idx="4">
                  <c:v>ke</c:v>
                </c:pt>
                <c:pt idx="5">
                  <c:v>9.11.</c:v>
                </c:pt>
                <c:pt idx="6">
                  <c:v>to</c:v>
                </c:pt>
                <c:pt idx="7">
                  <c:v>10.11.</c:v>
                </c:pt>
                <c:pt idx="8">
                  <c:v>pe</c:v>
                </c:pt>
                <c:pt idx="9">
                  <c:v>11.11.</c:v>
                </c:pt>
                <c:pt idx="10">
                  <c:v>la</c:v>
                </c:pt>
                <c:pt idx="11">
                  <c:v>12.11.</c:v>
                </c:pt>
                <c:pt idx="12">
                  <c:v>su</c:v>
                </c:pt>
                <c:pt idx="13">
                  <c:v>13.11.</c:v>
                </c:pt>
              </c:strCache>
            </c:strRef>
          </c:cat>
          <c:val>
            <c:numRef>
              <c:f>Tiedot!$H$64:$H$77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6B1E-4EE5-982C-1859B9D908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0607384"/>
        <c:axId val="1"/>
      </c:barChart>
      <c:catAx>
        <c:axId val="380607384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0607384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5937500000000028E-2"/>
          <c:y val="0.12459016393442623"/>
          <c:w val="0.85156249999999956"/>
          <c:h val="0.7672131147540987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Tiedot!$B$82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Tiedot!$A$83:$A$96</c:f>
              <c:strCache>
                <c:ptCount val="14"/>
                <c:pt idx="0">
                  <c:v>ma</c:v>
                </c:pt>
                <c:pt idx="1">
                  <c:v>14.11.</c:v>
                </c:pt>
                <c:pt idx="2">
                  <c:v>ti</c:v>
                </c:pt>
                <c:pt idx="3">
                  <c:v>15.11.</c:v>
                </c:pt>
                <c:pt idx="4">
                  <c:v>ke</c:v>
                </c:pt>
                <c:pt idx="5">
                  <c:v>16.11.</c:v>
                </c:pt>
                <c:pt idx="6">
                  <c:v>to</c:v>
                </c:pt>
                <c:pt idx="7">
                  <c:v>17.11.</c:v>
                </c:pt>
                <c:pt idx="8">
                  <c:v>pe</c:v>
                </c:pt>
                <c:pt idx="9">
                  <c:v>18.11.</c:v>
                </c:pt>
                <c:pt idx="10">
                  <c:v>la</c:v>
                </c:pt>
                <c:pt idx="11">
                  <c:v>19.11.</c:v>
                </c:pt>
                <c:pt idx="12">
                  <c:v>su</c:v>
                </c:pt>
                <c:pt idx="13">
                  <c:v>20.11.</c:v>
                </c:pt>
              </c:strCache>
            </c:strRef>
          </c:cat>
          <c:val>
            <c:numRef>
              <c:f>Tiedot!$B$83:$B$96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7BF7-42B3-B170-4BA9058A6DAB}"/>
            </c:ext>
          </c:extLst>
        </c:ser>
        <c:ser>
          <c:idx val="1"/>
          <c:order val="1"/>
          <c:tx>
            <c:strRef>
              <c:f>Tiedot!$C$82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Tiedot!$A$83:$A$96</c:f>
              <c:strCache>
                <c:ptCount val="14"/>
                <c:pt idx="0">
                  <c:v>ma</c:v>
                </c:pt>
                <c:pt idx="1">
                  <c:v>14.11.</c:v>
                </c:pt>
                <c:pt idx="2">
                  <c:v>ti</c:v>
                </c:pt>
                <c:pt idx="3">
                  <c:v>15.11.</c:v>
                </c:pt>
                <c:pt idx="4">
                  <c:v>ke</c:v>
                </c:pt>
                <c:pt idx="5">
                  <c:v>16.11.</c:v>
                </c:pt>
                <c:pt idx="6">
                  <c:v>to</c:v>
                </c:pt>
                <c:pt idx="7">
                  <c:v>17.11.</c:v>
                </c:pt>
                <c:pt idx="8">
                  <c:v>pe</c:v>
                </c:pt>
                <c:pt idx="9">
                  <c:v>18.11.</c:v>
                </c:pt>
                <c:pt idx="10">
                  <c:v>la</c:v>
                </c:pt>
                <c:pt idx="11">
                  <c:v>19.11.</c:v>
                </c:pt>
                <c:pt idx="12">
                  <c:v>su</c:v>
                </c:pt>
                <c:pt idx="13">
                  <c:v>20.11.</c:v>
                </c:pt>
              </c:strCache>
            </c:strRef>
          </c:cat>
          <c:val>
            <c:numRef>
              <c:f>Tiedot!$C$83:$C$96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7BF7-42B3-B170-4BA9058A6DAB}"/>
            </c:ext>
          </c:extLst>
        </c:ser>
        <c:ser>
          <c:idx val="2"/>
          <c:order val="2"/>
          <c:tx>
            <c:strRef>
              <c:f>Tiedot!$D$82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Tiedot!$A$83:$A$96</c:f>
              <c:strCache>
                <c:ptCount val="14"/>
                <c:pt idx="0">
                  <c:v>ma</c:v>
                </c:pt>
                <c:pt idx="1">
                  <c:v>14.11.</c:v>
                </c:pt>
                <c:pt idx="2">
                  <c:v>ti</c:v>
                </c:pt>
                <c:pt idx="3">
                  <c:v>15.11.</c:v>
                </c:pt>
                <c:pt idx="4">
                  <c:v>ke</c:v>
                </c:pt>
                <c:pt idx="5">
                  <c:v>16.11.</c:v>
                </c:pt>
                <c:pt idx="6">
                  <c:v>to</c:v>
                </c:pt>
                <c:pt idx="7">
                  <c:v>17.11.</c:v>
                </c:pt>
                <c:pt idx="8">
                  <c:v>pe</c:v>
                </c:pt>
                <c:pt idx="9">
                  <c:v>18.11.</c:v>
                </c:pt>
                <c:pt idx="10">
                  <c:v>la</c:v>
                </c:pt>
                <c:pt idx="11">
                  <c:v>19.11.</c:v>
                </c:pt>
                <c:pt idx="12">
                  <c:v>su</c:v>
                </c:pt>
                <c:pt idx="13">
                  <c:v>20.11.</c:v>
                </c:pt>
              </c:strCache>
            </c:strRef>
          </c:cat>
          <c:val>
            <c:numRef>
              <c:f>Tiedot!$D$83:$D$96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7BF7-42B3-B170-4BA9058A6DAB}"/>
            </c:ext>
          </c:extLst>
        </c:ser>
        <c:ser>
          <c:idx val="3"/>
          <c:order val="3"/>
          <c:tx>
            <c:strRef>
              <c:f>Tiedot!$E$82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Tiedot!$A$83:$A$96</c:f>
              <c:strCache>
                <c:ptCount val="14"/>
                <c:pt idx="0">
                  <c:v>ma</c:v>
                </c:pt>
                <c:pt idx="1">
                  <c:v>14.11.</c:v>
                </c:pt>
                <c:pt idx="2">
                  <c:v>ti</c:v>
                </c:pt>
                <c:pt idx="3">
                  <c:v>15.11.</c:v>
                </c:pt>
                <c:pt idx="4">
                  <c:v>ke</c:v>
                </c:pt>
                <c:pt idx="5">
                  <c:v>16.11.</c:v>
                </c:pt>
                <c:pt idx="6">
                  <c:v>to</c:v>
                </c:pt>
                <c:pt idx="7">
                  <c:v>17.11.</c:v>
                </c:pt>
                <c:pt idx="8">
                  <c:v>pe</c:v>
                </c:pt>
                <c:pt idx="9">
                  <c:v>18.11.</c:v>
                </c:pt>
                <c:pt idx="10">
                  <c:v>la</c:v>
                </c:pt>
                <c:pt idx="11">
                  <c:v>19.11.</c:v>
                </c:pt>
                <c:pt idx="12">
                  <c:v>su</c:v>
                </c:pt>
                <c:pt idx="13">
                  <c:v>20.11.</c:v>
                </c:pt>
              </c:strCache>
            </c:strRef>
          </c:cat>
          <c:val>
            <c:numRef>
              <c:f>Tiedot!$E$83:$E$96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7BF7-42B3-B170-4BA9058A6DAB}"/>
            </c:ext>
          </c:extLst>
        </c:ser>
        <c:ser>
          <c:idx val="4"/>
          <c:order val="4"/>
          <c:tx>
            <c:strRef>
              <c:f>Tiedot!$F$82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Tiedot!$A$83:$A$96</c:f>
              <c:strCache>
                <c:ptCount val="14"/>
                <c:pt idx="0">
                  <c:v>ma</c:v>
                </c:pt>
                <c:pt idx="1">
                  <c:v>14.11.</c:v>
                </c:pt>
                <c:pt idx="2">
                  <c:v>ti</c:v>
                </c:pt>
                <c:pt idx="3">
                  <c:v>15.11.</c:v>
                </c:pt>
                <c:pt idx="4">
                  <c:v>ke</c:v>
                </c:pt>
                <c:pt idx="5">
                  <c:v>16.11.</c:v>
                </c:pt>
                <c:pt idx="6">
                  <c:v>to</c:v>
                </c:pt>
                <c:pt idx="7">
                  <c:v>17.11.</c:v>
                </c:pt>
                <c:pt idx="8">
                  <c:v>pe</c:v>
                </c:pt>
                <c:pt idx="9">
                  <c:v>18.11.</c:v>
                </c:pt>
                <c:pt idx="10">
                  <c:v>la</c:v>
                </c:pt>
                <c:pt idx="11">
                  <c:v>19.11.</c:v>
                </c:pt>
                <c:pt idx="12">
                  <c:v>su</c:v>
                </c:pt>
                <c:pt idx="13">
                  <c:v>20.11.</c:v>
                </c:pt>
              </c:strCache>
            </c:strRef>
          </c:cat>
          <c:val>
            <c:numRef>
              <c:f>Tiedot!$F$83:$F$96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7BF7-42B3-B170-4BA9058A6DAB}"/>
            </c:ext>
          </c:extLst>
        </c:ser>
        <c:ser>
          <c:idx val="5"/>
          <c:order val="5"/>
          <c:tx>
            <c:strRef>
              <c:f>Tiedot!$G$82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Tiedot!$A$83:$A$96</c:f>
              <c:strCache>
                <c:ptCount val="14"/>
                <c:pt idx="0">
                  <c:v>ma</c:v>
                </c:pt>
                <c:pt idx="1">
                  <c:v>14.11.</c:v>
                </c:pt>
                <c:pt idx="2">
                  <c:v>ti</c:v>
                </c:pt>
                <c:pt idx="3">
                  <c:v>15.11.</c:v>
                </c:pt>
                <c:pt idx="4">
                  <c:v>ke</c:v>
                </c:pt>
                <c:pt idx="5">
                  <c:v>16.11.</c:v>
                </c:pt>
                <c:pt idx="6">
                  <c:v>to</c:v>
                </c:pt>
                <c:pt idx="7">
                  <c:v>17.11.</c:v>
                </c:pt>
                <c:pt idx="8">
                  <c:v>pe</c:v>
                </c:pt>
                <c:pt idx="9">
                  <c:v>18.11.</c:v>
                </c:pt>
                <c:pt idx="10">
                  <c:v>la</c:v>
                </c:pt>
                <c:pt idx="11">
                  <c:v>19.11.</c:v>
                </c:pt>
                <c:pt idx="12">
                  <c:v>su</c:v>
                </c:pt>
                <c:pt idx="13">
                  <c:v>20.11.</c:v>
                </c:pt>
              </c:strCache>
            </c:strRef>
          </c:cat>
          <c:val>
            <c:numRef>
              <c:f>Tiedot!$G$83:$G$96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7BF7-42B3-B170-4BA9058A6DAB}"/>
            </c:ext>
          </c:extLst>
        </c:ser>
        <c:ser>
          <c:idx val="6"/>
          <c:order val="6"/>
          <c:tx>
            <c:strRef>
              <c:f>Tiedot!$H$82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Tiedot!$A$83:$A$96</c:f>
              <c:strCache>
                <c:ptCount val="14"/>
                <c:pt idx="0">
                  <c:v>ma</c:v>
                </c:pt>
                <c:pt idx="1">
                  <c:v>14.11.</c:v>
                </c:pt>
                <c:pt idx="2">
                  <c:v>ti</c:v>
                </c:pt>
                <c:pt idx="3">
                  <c:v>15.11.</c:v>
                </c:pt>
                <c:pt idx="4">
                  <c:v>ke</c:v>
                </c:pt>
                <c:pt idx="5">
                  <c:v>16.11.</c:v>
                </c:pt>
                <c:pt idx="6">
                  <c:v>to</c:v>
                </c:pt>
                <c:pt idx="7">
                  <c:v>17.11.</c:v>
                </c:pt>
                <c:pt idx="8">
                  <c:v>pe</c:v>
                </c:pt>
                <c:pt idx="9">
                  <c:v>18.11.</c:v>
                </c:pt>
                <c:pt idx="10">
                  <c:v>la</c:v>
                </c:pt>
                <c:pt idx="11">
                  <c:v>19.11.</c:v>
                </c:pt>
                <c:pt idx="12">
                  <c:v>su</c:v>
                </c:pt>
                <c:pt idx="13">
                  <c:v>20.11.</c:v>
                </c:pt>
              </c:strCache>
            </c:strRef>
          </c:cat>
          <c:val>
            <c:numRef>
              <c:f>Tiedot!$H$83:$H$96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7BF7-42B3-B170-4BA9058A6D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0600824"/>
        <c:axId val="1"/>
      </c:barChart>
      <c:catAx>
        <c:axId val="380600824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0600824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031250000000014E-2"/>
          <c:y val="0.12297734627831716"/>
          <c:w val="0.85546875"/>
          <c:h val="0.7702265372168296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Tiedot!$B$101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Tiedot!$A$102:$A$115</c:f>
              <c:strCache>
                <c:ptCount val="14"/>
                <c:pt idx="0">
                  <c:v>ma</c:v>
                </c:pt>
                <c:pt idx="1">
                  <c:v>21.11.</c:v>
                </c:pt>
                <c:pt idx="2">
                  <c:v>ti</c:v>
                </c:pt>
                <c:pt idx="3">
                  <c:v>22.11.</c:v>
                </c:pt>
                <c:pt idx="4">
                  <c:v>ke</c:v>
                </c:pt>
                <c:pt idx="5">
                  <c:v>23.11.</c:v>
                </c:pt>
                <c:pt idx="6">
                  <c:v>to</c:v>
                </c:pt>
                <c:pt idx="7">
                  <c:v>24.11.</c:v>
                </c:pt>
                <c:pt idx="8">
                  <c:v>pe</c:v>
                </c:pt>
                <c:pt idx="9">
                  <c:v>25.11.</c:v>
                </c:pt>
                <c:pt idx="10">
                  <c:v>la</c:v>
                </c:pt>
                <c:pt idx="11">
                  <c:v>26.11.</c:v>
                </c:pt>
                <c:pt idx="12">
                  <c:v>su</c:v>
                </c:pt>
                <c:pt idx="13">
                  <c:v>27.11.</c:v>
                </c:pt>
              </c:strCache>
            </c:strRef>
          </c:cat>
          <c:val>
            <c:numRef>
              <c:f>Tiedot!$B$102:$B$115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CBD2-4342-A68B-E18237D70185}"/>
            </c:ext>
          </c:extLst>
        </c:ser>
        <c:ser>
          <c:idx val="1"/>
          <c:order val="1"/>
          <c:tx>
            <c:strRef>
              <c:f>Tiedot!$C$101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Tiedot!$A$102:$A$115</c:f>
              <c:strCache>
                <c:ptCount val="14"/>
                <c:pt idx="0">
                  <c:v>ma</c:v>
                </c:pt>
                <c:pt idx="1">
                  <c:v>21.11.</c:v>
                </c:pt>
                <c:pt idx="2">
                  <c:v>ti</c:v>
                </c:pt>
                <c:pt idx="3">
                  <c:v>22.11.</c:v>
                </c:pt>
                <c:pt idx="4">
                  <c:v>ke</c:v>
                </c:pt>
                <c:pt idx="5">
                  <c:v>23.11.</c:v>
                </c:pt>
                <c:pt idx="6">
                  <c:v>to</c:v>
                </c:pt>
                <c:pt idx="7">
                  <c:v>24.11.</c:v>
                </c:pt>
                <c:pt idx="8">
                  <c:v>pe</c:v>
                </c:pt>
                <c:pt idx="9">
                  <c:v>25.11.</c:v>
                </c:pt>
                <c:pt idx="10">
                  <c:v>la</c:v>
                </c:pt>
                <c:pt idx="11">
                  <c:v>26.11.</c:v>
                </c:pt>
                <c:pt idx="12">
                  <c:v>su</c:v>
                </c:pt>
                <c:pt idx="13">
                  <c:v>27.11.</c:v>
                </c:pt>
              </c:strCache>
            </c:strRef>
          </c:cat>
          <c:val>
            <c:numRef>
              <c:f>Tiedot!$C$102:$C$115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CBD2-4342-A68B-E18237D70185}"/>
            </c:ext>
          </c:extLst>
        </c:ser>
        <c:ser>
          <c:idx val="2"/>
          <c:order val="2"/>
          <c:tx>
            <c:strRef>
              <c:f>Tiedot!$D$101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Tiedot!$A$102:$A$115</c:f>
              <c:strCache>
                <c:ptCount val="14"/>
                <c:pt idx="0">
                  <c:v>ma</c:v>
                </c:pt>
                <c:pt idx="1">
                  <c:v>21.11.</c:v>
                </c:pt>
                <c:pt idx="2">
                  <c:v>ti</c:v>
                </c:pt>
                <c:pt idx="3">
                  <c:v>22.11.</c:v>
                </c:pt>
                <c:pt idx="4">
                  <c:v>ke</c:v>
                </c:pt>
                <c:pt idx="5">
                  <c:v>23.11.</c:v>
                </c:pt>
                <c:pt idx="6">
                  <c:v>to</c:v>
                </c:pt>
                <c:pt idx="7">
                  <c:v>24.11.</c:v>
                </c:pt>
                <c:pt idx="8">
                  <c:v>pe</c:v>
                </c:pt>
                <c:pt idx="9">
                  <c:v>25.11.</c:v>
                </c:pt>
                <c:pt idx="10">
                  <c:v>la</c:v>
                </c:pt>
                <c:pt idx="11">
                  <c:v>26.11.</c:v>
                </c:pt>
                <c:pt idx="12">
                  <c:v>su</c:v>
                </c:pt>
                <c:pt idx="13">
                  <c:v>27.11.</c:v>
                </c:pt>
              </c:strCache>
            </c:strRef>
          </c:cat>
          <c:val>
            <c:numRef>
              <c:f>Tiedot!$D$102:$D$115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CBD2-4342-A68B-E18237D70185}"/>
            </c:ext>
          </c:extLst>
        </c:ser>
        <c:ser>
          <c:idx val="3"/>
          <c:order val="3"/>
          <c:tx>
            <c:strRef>
              <c:f>Tiedot!$E$101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Tiedot!$A$102:$A$115</c:f>
              <c:strCache>
                <c:ptCount val="14"/>
                <c:pt idx="0">
                  <c:v>ma</c:v>
                </c:pt>
                <c:pt idx="1">
                  <c:v>21.11.</c:v>
                </c:pt>
                <c:pt idx="2">
                  <c:v>ti</c:v>
                </c:pt>
                <c:pt idx="3">
                  <c:v>22.11.</c:v>
                </c:pt>
                <c:pt idx="4">
                  <c:v>ke</c:v>
                </c:pt>
                <c:pt idx="5">
                  <c:v>23.11.</c:v>
                </c:pt>
                <c:pt idx="6">
                  <c:v>to</c:v>
                </c:pt>
                <c:pt idx="7">
                  <c:v>24.11.</c:v>
                </c:pt>
                <c:pt idx="8">
                  <c:v>pe</c:v>
                </c:pt>
                <c:pt idx="9">
                  <c:v>25.11.</c:v>
                </c:pt>
                <c:pt idx="10">
                  <c:v>la</c:v>
                </c:pt>
                <c:pt idx="11">
                  <c:v>26.11.</c:v>
                </c:pt>
                <c:pt idx="12">
                  <c:v>su</c:v>
                </c:pt>
                <c:pt idx="13">
                  <c:v>27.11.</c:v>
                </c:pt>
              </c:strCache>
            </c:strRef>
          </c:cat>
          <c:val>
            <c:numRef>
              <c:f>Tiedot!$E$102:$E$115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CBD2-4342-A68B-E18237D70185}"/>
            </c:ext>
          </c:extLst>
        </c:ser>
        <c:ser>
          <c:idx val="4"/>
          <c:order val="4"/>
          <c:tx>
            <c:strRef>
              <c:f>Tiedot!$F$101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Tiedot!$A$102:$A$115</c:f>
              <c:strCache>
                <c:ptCount val="14"/>
                <c:pt idx="0">
                  <c:v>ma</c:v>
                </c:pt>
                <c:pt idx="1">
                  <c:v>21.11.</c:v>
                </c:pt>
                <c:pt idx="2">
                  <c:v>ti</c:v>
                </c:pt>
                <c:pt idx="3">
                  <c:v>22.11.</c:v>
                </c:pt>
                <c:pt idx="4">
                  <c:v>ke</c:v>
                </c:pt>
                <c:pt idx="5">
                  <c:v>23.11.</c:v>
                </c:pt>
                <c:pt idx="6">
                  <c:v>to</c:v>
                </c:pt>
                <c:pt idx="7">
                  <c:v>24.11.</c:v>
                </c:pt>
                <c:pt idx="8">
                  <c:v>pe</c:v>
                </c:pt>
                <c:pt idx="9">
                  <c:v>25.11.</c:v>
                </c:pt>
                <c:pt idx="10">
                  <c:v>la</c:v>
                </c:pt>
                <c:pt idx="11">
                  <c:v>26.11.</c:v>
                </c:pt>
                <c:pt idx="12">
                  <c:v>su</c:v>
                </c:pt>
                <c:pt idx="13">
                  <c:v>27.11.</c:v>
                </c:pt>
              </c:strCache>
            </c:strRef>
          </c:cat>
          <c:val>
            <c:numRef>
              <c:f>Tiedot!$F$102:$F$115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CBD2-4342-A68B-E18237D70185}"/>
            </c:ext>
          </c:extLst>
        </c:ser>
        <c:ser>
          <c:idx val="5"/>
          <c:order val="5"/>
          <c:tx>
            <c:strRef>
              <c:f>Tiedot!$G$101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Tiedot!$A$102:$A$115</c:f>
              <c:strCache>
                <c:ptCount val="14"/>
                <c:pt idx="0">
                  <c:v>ma</c:v>
                </c:pt>
                <c:pt idx="1">
                  <c:v>21.11.</c:v>
                </c:pt>
                <c:pt idx="2">
                  <c:v>ti</c:v>
                </c:pt>
                <c:pt idx="3">
                  <c:v>22.11.</c:v>
                </c:pt>
                <c:pt idx="4">
                  <c:v>ke</c:v>
                </c:pt>
                <c:pt idx="5">
                  <c:v>23.11.</c:v>
                </c:pt>
                <c:pt idx="6">
                  <c:v>to</c:v>
                </c:pt>
                <c:pt idx="7">
                  <c:v>24.11.</c:v>
                </c:pt>
                <c:pt idx="8">
                  <c:v>pe</c:v>
                </c:pt>
                <c:pt idx="9">
                  <c:v>25.11.</c:v>
                </c:pt>
                <c:pt idx="10">
                  <c:v>la</c:v>
                </c:pt>
                <c:pt idx="11">
                  <c:v>26.11.</c:v>
                </c:pt>
                <c:pt idx="12">
                  <c:v>su</c:v>
                </c:pt>
                <c:pt idx="13">
                  <c:v>27.11.</c:v>
                </c:pt>
              </c:strCache>
            </c:strRef>
          </c:cat>
          <c:val>
            <c:numRef>
              <c:f>Tiedot!$G$102:$G$115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CBD2-4342-A68B-E18237D70185}"/>
            </c:ext>
          </c:extLst>
        </c:ser>
        <c:ser>
          <c:idx val="6"/>
          <c:order val="6"/>
          <c:tx>
            <c:strRef>
              <c:f>Tiedot!$H$101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Tiedot!$A$102:$A$115</c:f>
              <c:strCache>
                <c:ptCount val="14"/>
                <c:pt idx="0">
                  <c:v>ma</c:v>
                </c:pt>
                <c:pt idx="1">
                  <c:v>21.11.</c:v>
                </c:pt>
                <c:pt idx="2">
                  <c:v>ti</c:v>
                </c:pt>
                <c:pt idx="3">
                  <c:v>22.11.</c:v>
                </c:pt>
                <c:pt idx="4">
                  <c:v>ke</c:v>
                </c:pt>
                <c:pt idx="5">
                  <c:v>23.11.</c:v>
                </c:pt>
                <c:pt idx="6">
                  <c:v>to</c:v>
                </c:pt>
                <c:pt idx="7">
                  <c:v>24.11.</c:v>
                </c:pt>
                <c:pt idx="8">
                  <c:v>pe</c:v>
                </c:pt>
                <c:pt idx="9">
                  <c:v>25.11.</c:v>
                </c:pt>
                <c:pt idx="10">
                  <c:v>la</c:v>
                </c:pt>
                <c:pt idx="11">
                  <c:v>26.11.</c:v>
                </c:pt>
                <c:pt idx="12">
                  <c:v>su</c:v>
                </c:pt>
                <c:pt idx="13">
                  <c:v>27.11.</c:v>
                </c:pt>
              </c:strCache>
            </c:strRef>
          </c:cat>
          <c:val>
            <c:numRef>
              <c:f>Tiedot!$H$102:$H$115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CBD2-4342-A68B-E18237D701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0605416"/>
        <c:axId val="1"/>
      </c:barChart>
      <c:catAx>
        <c:axId val="380605416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0605416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6614173228346525E-2"/>
          <c:y val="0.125"/>
          <c:w val="0.85039370078740151"/>
          <c:h val="0.76973684210526361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Tiedot!$B$120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Tiedot!$A$121:$A$134</c:f>
              <c:strCache>
                <c:ptCount val="14"/>
                <c:pt idx="0">
                  <c:v>ma</c:v>
                </c:pt>
                <c:pt idx="1">
                  <c:v>28.11.</c:v>
                </c:pt>
                <c:pt idx="2">
                  <c:v>ti</c:v>
                </c:pt>
                <c:pt idx="3">
                  <c:v>29.11.</c:v>
                </c:pt>
                <c:pt idx="4">
                  <c:v>ke</c:v>
                </c:pt>
                <c:pt idx="5">
                  <c:v>30.11.</c:v>
                </c:pt>
                <c:pt idx="6">
                  <c:v>to</c:v>
                </c:pt>
                <c:pt idx="7">
                  <c:v>1.12.</c:v>
                </c:pt>
                <c:pt idx="8">
                  <c:v>pe</c:v>
                </c:pt>
                <c:pt idx="9">
                  <c:v>2.12.</c:v>
                </c:pt>
                <c:pt idx="10">
                  <c:v>la</c:v>
                </c:pt>
                <c:pt idx="11">
                  <c:v>3.12.</c:v>
                </c:pt>
                <c:pt idx="12">
                  <c:v>su</c:v>
                </c:pt>
                <c:pt idx="13">
                  <c:v>4.12.</c:v>
                </c:pt>
              </c:strCache>
            </c:strRef>
          </c:cat>
          <c:val>
            <c:numRef>
              <c:f>Tiedot!$B$121:$B$134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DF13-4246-BDC8-11050F1B9F9A}"/>
            </c:ext>
          </c:extLst>
        </c:ser>
        <c:ser>
          <c:idx val="1"/>
          <c:order val="1"/>
          <c:tx>
            <c:strRef>
              <c:f>Tiedot!$C$120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Tiedot!$A$121:$A$134</c:f>
              <c:strCache>
                <c:ptCount val="14"/>
                <c:pt idx="0">
                  <c:v>ma</c:v>
                </c:pt>
                <c:pt idx="1">
                  <c:v>28.11.</c:v>
                </c:pt>
                <c:pt idx="2">
                  <c:v>ti</c:v>
                </c:pt>
                <c:pt idx="3">
                  <c:v>29.11.</c:v>
                </c:pt>
                <c:pt idx="4">
                  <c:v>ke</c:v>
                </c:pt>
                <c:pt idx="5">
                  <c:v>30.11.</c:v>
                </c:pt>
                <c:pt idx="6">
                  <c:v>to</c:v>
                </c:pt>
                <c:pt idx="7">
                  <c:v>1.12.</c:v>
                </c:pt>
                <c:pt idx="8">
                  <c:v>pe</c:v>
                </c:pt>
                <c:pt idx="9">
                  <c:v>2.12.</c:v>
                </c:pt>
                <c:pt idx="10">
                  <c:v>la</c:v>
                </c:pt>
                <c:pt idx="11">
                  <c:v>3.12.</c:v>
                </c:pt>
                <c:pt idx="12">
                  <c:v>su</c:v>
                </c:pt>
                <c:pt idx="13">
                  <c:v>4.12.</c:v>
                </c:pt>
              </c:strCache>
            </c:strRef>
          </c:cat>
          <c:val>
            <c:numRef>
              <c:f>Tiedot!$C$121:$C$134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DF13-4246-BDC8-11050F1B9F9A}"/>
            </c:ext>
          </c:extLst>
        </c:ser>
        <c:ser>
          <c:idx val="2"/>
          <c:order val="2"/>
          <c:tx>
            <c:strRef>
              <c:f>Tiedot!$D$120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Tiedot!$A$121:$A$134</c:f>
              <c:strCache>
                <c:ptCount val="14"/>
                <c:pt idx="0">
                  <c:v>ma</c:v>
                </c:pt>
                <c:pt idx="1">
                  <c:v>28.11.</c:v>
                </c:pt>
                <c:pt idx="2">
                  <c:v>ti</c:v>
                </c:pt>
                <c:pt idx="3">
                  <c:v>29.11.</c:v>
                </c:pt>
                <c:pt idx="4">
                  <c:v>ke</c:v>
                </c:pt>
                <c:pt idx="5">
                  <c:v>30.11.</c:v>
                </c:pt>
                <c:pt idx="6">
                  <c:v>to</c:v>
                </c:pt>
                <c:pt idx="7">
                  <c:v>1.12.</c:v>
                </c:pt>
                <c:pt idx="8">
                  <c:v>pe</c:v>
                </c:pt>
                <c:pt idx="9">
                  <c:v>2.12.</c:v>
                </c:pt>
                <c:pt idx="10">
                  <c:v>la</c:v>
                </c:pt>
                <c:pt idx="11">
                  <c:v>3.12.</c:v>
                </c:pt>
                <c:pt idx="12">
                  <c:v>su</c:v>
                </c:pt>
                <c:pt idx="13">
                  <c:v>4.12.</c:v>
                </c:pt>
              </c:strCache>
            </c:strRef>
          </c:cat>
          <c:val>
            <c:numRef>
              <c:f>Tiedot!$D$121:$D$134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DF13-4246-BDC8-11050F1B9F9A}"/>
            </c:ext>
          </c:extLst>
        </c:ser>
        <c:ser>
          <c:idx val="3"/>
          <c:order val="3"/>
          <c:tx>
            <c:strRef>
              <c:f>Tiedot!$E$120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Tiedot!$A$121:$A$134</c:f>
              <c:strCache>
                <c:ptCount val="14"/>
                <c:pt idx="0">
                  <c:v>ma</c:v>
                </c:pt>
                <c:pt idx="1">
                  <c:v>28.11.</c:v>
                </c:pt>
                <c:pt idx="2">
                  <c:v>ti</c:v>
                </c:pt>
                <c:pt idx="3">
                  <c:v>29.11.</c:v>
                </c:pt>
                <c:pt idx="4">
                  <c:v>ke</c:v>
                </c:pt>
                <c:pt idx="5">
                  <c:v>30.11.</c:v>
                </c:pt>
                <c:pt idx="6">
                  <c:v>to</c:v>
                </c:pt>
                <c:pt idx="7">
                  <c:v>1.12.</c:v>
                </c:pt>
                <c:pt idx="8">
                  <c:v>pe</c:v>
                </c:pt>
                <c:pt idx="9">
                  <c:v>2.12.</c:v>
                </c:pt>
                <c:pt idx="10">
                  <c:v>la</c:v>
                </c:pt>
                <c:pt idx="11">
                  <c:v>3.12.</c:v>
                </c:pt>
                <c:pt idx="12">
                  <c:v>su</c:v>
                </c:pt>
                <c:pt idx="13">
                  <c:v>4.12.</c:v>
                </c:pt>
              </c:strCache>
            </c:strRef>
          </c:cat>
          <c:val>
            <c:numRef>
              <c:f>Tiedot!$E$121:$E$134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DF13-4246-BDC8-11050F1B9F9A}"/>
            </c:ext>
          </c:extLst>
        </c:ser>
        <c:ser>
          <c:idx val="4"/>
          <c:order val="4"/>
          <c:tx>
            <c:strRef>
              <c:f>Tiedot!$F$120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Tiedot!$A$121:$A$134</c:f>
              <c:strCache>
                <c:ptCount val="14"/>
                <c:pt idx="0">
                  <c:v>ma</c:v>
                </c:pt>
                <c:pt idx="1">
                  <c:v>28.11.</c:v>
                </c:pt>
                <c:pt idx="2">
                  <c:v>ti</c:v>
                </c:pt>
                <c:pt idx="3">
                  <c:v>29.11.</c:v>
                </c:pt>
                <c:pt idx="4">
                  <c:v>ke</c:v>
                </c:pt>
                <c:pt idx="5">
                  <c:v>30.11.</c:v>
                </c:pt>
                <c:pt idx="6">
                  <c:v>to</c:v>
                </c:pt>
                <c:pt idx="7">
                  <c:v>1.12.</c:v>
                </c:pt>
                <c:pt idx="8">
                  <c:v>pe</c:v>
                </c:pt>
                <c:pt idx="9">
                  <c:v>2.12.</c:v>
                </c:pt>
                <c:pt idx="10">
                  <c:v>la</c:v>
                </c:pt>
                <c:pt idx="11">
                  <c:v>3.12.</c:v>
                </c:pt>
                <c:pt idx="12">
                  <c:v>su</c:v>
                </c:pt>
                <c:pt idx="13">
                  <c:v>4.12.</c:v>
                </c:pt>
              </c:strCache>
            </c:strRef>
          </c:cat>
          <c:val>
            <c:numRef>
              <c:f>Tiedot!$F$121:$F$134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DF13-4246-BDC8-11050F1B9F9A}"/>
            </c:ext>
          </c:extLst>
        </c:ser>
        <c:ser>
          <c:idx val="5"/>
          <c:order val="5"/>
          <c:tx>
            <c:strRef>
              <c:f>Tiedot!$G$120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Tiedot!$A$121:$A$134</c:f>
              <c:strCache>
                <c:ptCount val="14"/>
                <c:pt idx="0">
                  <c:v>ma</c:v>
                </c:pt>
                <c:pt idx="1">
                  <c:v>28.11.</c:v>
                </c:pt>
                <c:pt idx="2">
                  <c:v>ti</c:v>
                </c:pt>
                <c:pt idx="3">
                  <c:v>29.11.</c:v>
                </c:pt>
                <c:pt idx="4">
                  <c:v>ke</c:v>
                </c:pt>
                <c:pt idx="5">
                  <c:v>30.11.</c:v>
                </c:pt>
                <c:pt idx="6">
                  <c:v>to</c:v>
                </c:pt>
                <c:pt idx="7">
                  <c:v>1.12.</c:v>
                </c:pt>
                <c:pt idx="8">
                  <c:v>pe</c:v>
                </c:pt>
                <c:pt idx="9">
                  <c:v>2.12.</c:v>
                </c:pt>
                <c:pt idx="10">
                  <c:v>la</c:v>
                </c:pt>
                <c:pt idx="11">
                  <c:v>3.12.</c:v>
                </c:pt>
                <c:pt idx="12">
                  <c:v>su</c:v>
                </c:pt>
                <c:pt idx="13">
                  <c:v>4.12.</c:v>
                </c:pt>
              </c:strCache>
            </c:strRef>
          </c:cat>
          <c:val>
            <c:numRef>
              <c:f>Tiedot!$G$121:$G$134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DF13-4246-BDC8-11050F1B9F9A}"/>
            </c:ext>
          </c:extLst>
        </c:ser>
        <c:ser>
          <c:idx val="6"/>
          <c:order val="6"/>
          <c:tx>
            <c:strRef>
              <c:f>Tiedot!$H$120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Tiedot!$A$121:$A$134</c:f>
              <c:strCache>
                <c:ptCount val="14"/>
                <c:pt idx="0">
                  <c:v>ma</c:v>
                </c:pt>
                <c:pt idx="1">
                  <c:v>28.11.</c:v>
                </c:pt>
                <c:pt idx="2">
                  <c:v>ti</c:v>
                </c:pt>
                <c:pt idx="3">
                  <c:v>29.11.</c:v>
                </c:pt>
                <c:pt idx="4">
                  <c:v>ke</c:v>
                </c:pt>
                <c:pt idx="5">
                  <c:v>30.11.</c:v>
                </c:pt>
                <c:pt idx="6">
                  <c:v>to</c:v>
                </c:pt>
                <c:pt idx="7">
                  <c:v>1.12.</c:v>
                </c:pt>
                <c:pt idx="8">
                  <c:v>pe</c:v>
                </c:pt>
                <c:pt idx="9">
                  <c:v>2.12.</c:v>
                </c:pt>
                <c:pt idx="10">
                  <c:v>la</c:v>
                </c:pt>
                <c:pt idx="11">
                  <c:v>3.12.</c:v>
                </c:pt>
                <c:pt idx="12">
                  <c:v>su</c:v>
                </c:pt>
                <c:pt idx="13">
                  <c:v>4.12.</c:v>
                </c:pt>
              </c:strCache>
            </c:strRef>
          </c:cat>
          <c:val>
            <c:numRef>
              <c:f>Tiedot!$H$121:$H$134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DF13-4246-BDC8-11050F1B9F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0621160"/>
        <c:axId val="1"/>
      </c:barChart>
      <c:catAx>
        <c:axId val="380621160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0621160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6274509803921484E-2"/>
          <c:y val="0.12297734627831716"/>
          <c:w val="0.85098039215686272"/>
          <c:h val="0.77346278317152106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Tiedot!$B$139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Tiedot!$A$140:$A$153</c:f>
              <c:strCache>
                <c:ptCount val="14"/>
                <c:pt idx="0">
                  <c:v>ma</c:v>
                </c:pt>
                <c:pt idx="1">
                  <c:v>5.12.</c:v>
                </c:pt>
                <c:pt idx="2">
                  <c:v>ti</c:v>
                </c:pt>
                <c:pt idx="3">
                  <c:v>6.12.</c:v>
                </c:pt>
                <c:pt idx="4">
                  <c:v>ke</c:v>
                </c:pt>
                <c:pt idx="5">
                  <c:v>7.12.</c:v>
                </c:pt>
                <c:pt idx="6">
                  <c:v>to</c:v>
                </c:pt>
                <c:pt idx="7">
                  <c:v>8.12.</c:v>
                </c:pt>
                <c:pt idx="8">
                  <c:v>pe</c:v>
                </c:pt>
                <c:pt idx="9">
                  <c:v>9.12.</c:v>
                </c:pt>
                <c:pt idx="10">
                  <c:v>la</c:v>
                </c:pt>
                <c:pt idx="11">
                  <c:v>10.12.</c:v>
                </c:pt>
                <c:pt idx="12">
                  <c:v>su</c:v>
                </c:pt>
                <c:pt idx="13">
                  <c:v>11.12.</c:v>
                </c:pt>
              </c:strCache>
            </c:strRef>
          </c:cat>
          <c:val>
            <c:numRef>
              <c:f>Tiedot!$B$140:$B$153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7C5C-4F70-99A3-94C99EFA512E}"/>
            </c:ext>
          </c:extLst>
        </c:ser>
        <c:ser>
          <c:idx val="1"/>
          <c:order val="1"/>
          <c:tx>
            <c:strRef>
              <c:f>Tiedot!$C$139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Tiedot!$A$140:$A$153</c:f>
              <c:strCache>
                <c:ptCount val="14"/>
                <c:pt idx="0">
                  <c:v>ma</c:v>
                </c:pt>
                <c:pt idx="1">
                  <c:v>5.12.</c:v>
                </c:pt>
                <c:pt idx="2">
                  <c:v>ti</c:v>
                </c:pt>
                <c:pt idx="3">
                  <c:v>6.12.</c:v>
                </c:pt>
                <c:pt idx="4">
                  <c:v>ke</c:v>
                </c:pt>
                <c:pt idx="5">
                  <c:v>7.12.</c:v>
                </c:pt>
                <c:pt idx="6">
                  <c:v>to</c:v>
                </c:pt>
                <c:pt idx="7">
                  <c:v>8.12.</c:v>
                </c:pt>
                <c:pt idx="8">
                  <c:v>pe</c:v>
                </c:pt>
                <c:pt idx="9">
                  <c:v>9.12.</c:v>
                </c:pt>
                <c:pt idx="10">
                  <c:v>la</c:v>
                </c:pt>
                <c:pt idx="11">
                  <c:v>10.12.</c:v>
                </c:pt>
                <c:pt idx="12">
                  <c:v>su</c:v>
                </c:pt>
                <c:pt idx="13">
                  <c:v>11.12.</c:v>
                </c:pt>
              </c:strCache>
            </c:strRef>
          </c:cat>
          <c:val>
            <c:numRef>
              <c:f>Tiedot!$C$140:$C$153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7C5C-4F70-99A3-94C99EFA512E}"/>
            </c:ext>
          </c:extLst>
        </c:ser>
        <c:ser>
          <c:idx val="2"/>
          <c:order val="2"/>
          <c:tx>
            <c:strRef>
              <c:f>Tiedot!$D$139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Tiedot!$A$140:$A$153</c:f>
              <c:strCache>
                <c:ptCount val="14"/>
                <c:pt idx="0">
                  <c:v>ma</c:v>
                </c:pt>
                <c:pt idx="1">
                  <c:v>5.12.</c:v>
                </c:pt>
                <c:pt idx="2">
                  <c:v>ti</c:v>
                </c:pt>
                <c:pt idx="3">
                  <c:v>6.12.</c:v>
                </c:pt>
                <c:pt idx="4">
                  <c:v>ke</c:v>
                </c:pt>
                <c:pt idx="5">
                  <c:v>7.12.</c:v>
                </c:pt>
                <c:pt idx="6">
                  <c:v>to</c:v>
                </c:pt>
                <c:pt idx="7">
                  <c:v>8.12.</c:v>
                </c:pt>
                <c:pt idx="8">
                  <c:v>pe</c:v>
                </c:pt>
                <c:pt idx="9">
                  <c:v>9.12.</c:v>
                </c:pt>
                <c:pt idx="10">
                  <c:v>la</c:v>
                </c:pt>
                <c:pt idx="11">
                  <c:v>10.12.</c:v>
                </c:pt>
                <c:pt idx="12">
                  <c:v>su</c:v>
                </c:pt>
                <c:pt idx="13">
                  <c:v>11.12.</c:v>
                </c:pt>
              </c:strCache>
            </c:strRef>
          </c:cat>
          <c:val>
            <c:numRef>
              <c:f>Tiedot!$D$140:$D$153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7C5C-4F70-99A3-94C99EFA512E}"/>
            </c:ext>
          </c:extLst>
        </c:ser>
        <c:ser>
          <c:idx val="3"/>
          <c:order val="3"/>
          <c:tx>
            <c:strRef>
              <c:f>Tiedot!$E$139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Tiedot!$A$140:$A$153</c:f>
              <c:strCache>
                <c:ptCount val="14"/>
                <c:pt idx="0">
                  <c:v>ma</c:v>
                </c:pt>
                <c:pt idx="1">
                  <c:v>5.12.</c:v>
                </c:pt>
                <c:pt idx="2">
                  <c:v>ti</c:v>
                </c:pt>
                <c:pt idx="3">
                  <c:v>6.12.</c:v>
                </c:pt>
                <c:pt idx="4">
                  <c:v>ke</c:v>
                </c:pt>
                <c:pt idx="5">
                  <c:v>7.12.</c:v>
                </c:pt>
                <c:pt idx="6">
                  <c:v>to</c:v>
                </c:pt>
                <c:pt idx="7">
                  <c:v>8.12.</c:v>
                </c:pt>
                <c:pt idx="8">
                  <c:v>pe</c:v>
                </c:pt>
                <c:pt idx="9">
                  <c:v>9.12.</c:v>
                </c:pt>
                <c:pt idx="10">
                  <c:v>la</c:v>
                </c:pt>
                <c:pt idx="11">
                  <c:v>10.12.</c:v>
                </c:pt>
                <c:pt idx="12">
                  <c:v>su</c:v>
                </c:pt>
                <c:pt idx="13">
                  <c:v>11.12.</c:v>
                </c:pt>
              </c:strCache>
            </c:strRef>
          </c:cat>
          <c:val>
            <c:numRef>
              <c:f>Tiedot!$E$140:$E$153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7C5C-4F70-99A3-94C99EFA512E}"/>
            </c:ext>
          </c:extLst>
        </c:ser>
        <c:ser>
          <c:idx val="4"/>
          <c:order val="4"/>
          <c:tx>
            <c:strRef>
              <c:f>Tiedot!$F$139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Tiedot!$A$140:$A$153</c:f>
              <c:strCache>
                <c:ptCount val="14"/>
                <c:pt idx="0">
                  <c:v>ma</c:v>
                </c:pt>
                <c:pt idx="1">
                  <c:v>5.12.</c:v>
                </c:pt>
                <c:pt idx="2">
                  <c:v>ti</c:v>
                </c:pt>
                <c:pt idx="3">
                  <c:v>6.12.</c:v>
                </c:pt>
                <c:pt idx="4">
                  <c:v>ke</c:v>
                </c:pt>
                <c:pt idx="5">
                  <c:v>7.12.</c:v>
                </c:pt>
                <c:pt idx="6">
                  <c:v>to</c:v>
                </c:pt>
                <c:pt idx="7">
                  <c:v>8.12.</c:v>
                </c:pt>
                <c:pt idx="8">
                  <c:v>pe</c:v>
                </c:pt>
                <c:pt idx="9">
                  <c:v>9.12.</c:v>
                </c:pt>
                <c:pt idx="10">
                  <c:v>la</c:v>
                </c:pt>
                <c:pt idx="11">
                  <c:v>10.12.</c:v>
                </c:pt>
                <c:pt idx="12">
                  <c:v>su</c:v>
                </c:pt>
                <c:pt idx="13">
                  <c:v>11.12.</c:v>
                </c:pt>
              </c:strCache>
            </c:strRef>
          </c:cat>
          <c:val>
            <c:numRef>
              <c:f>Tiedot!$F$140:$F$153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7C5C-4F70-99A3-94C99EFA512E}"/>
            </c:ext>
          </c:extLst>
        </c:ser>
        <c:ser>
          <c:idx val="5"/>
          <c:order val="5"/>
          <c:tx>
            <c:strRef>
              <c:f>Tiedot!$G$139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Tiedot!$A$140:$A$153</c:f>
              <c:strCache>
                <c:ptCount val="14"/>
                <c:pt idx="0">
                  <c:v>ma</c:v>
                </c:pt>
                <c:pt idx="1">
                  <c:v>5.12.</c:v>
                </c:pt>
                <c:pt idx="2">
                  <c:v>ti</c:v>
                </c:pt>
                <c:pt idx="3">
                  <c:v>6.12.</c:v>
                </c:pt>
                <c:pt idx="4">
                  <c:v>ke</c:v>
                </c:pt>
                <c:pt idx="5">
                  <c:v>7.12.</c:v>
                </c:pt>
                <c:pt idx="6">
                  <c:v>to</c:v>
                </c:pt>
                <c:pt idx="7">
                  <c:v>8.12.</c:v>
                </c:pt>
                <c:pt idx="8">
                  <c:v>pe</c:v>
                </c:pt>
                <c:pt idx="9">
                  <c:v>9.12.</c:v>
                </c:pt>
                <c:pt idx="10">
                  <c:v>la</c:v>
                </c:pt>
                <c:pt idx="11">
                  <c:v>10.12.</c:v>
                </c:pt>
                <c:pt idx="12">
                  <c:v>su</c:v>
                </c:pt>
                <c:pt idx="13">
                  <c:v>11.12.</c:v>
                </c:pt>
              </c:strCache>
            </c:strRef>
          </c:cat>
          <c:val>
            <c:numRef>
              <c:f>Tiedot!$G$140:$G$153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7C5C-4F70-99A3-94C99EFA512E}"/>
            </c:ext>
          </c:extLst>
        </c:ser>
        <c:ser>
          <c:idx val="6"/>
          <c:order val="6"/>
          <c:tx>
            <c:strRef>
              <c:f>Tiedot!$H$139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Tiedot!$A$140:$A$153</c:f>
              <c:strCache>
                <c:ptCount val="14"/>
                <c:pt idx="0">
                  <c:v>ma</c:v>
                </c:pt>
                <c:pt idx="1">
                  <c:v>5.12.</c:v>
                </c:pt>
                <c:pt idx="2">
                  <c:v>ti</c:v>
                </c:pt>
                <c:pt idx="3">
                  <c:v>6.12.</c:v>
                </c:pt>
                <c:pt idx="4">
                  <c:v>ke</c:v>
                </c:pt>
                <c:pt idx="5">
                  <c:v>7.12.</c:v>
                </c:pt>
                <c:pt idx="6">
                  <c:v>to</c:v>
                </c:pt>
                <c:pt idx="7">
                  <c:v>8.12.</c:v>
                </c:pt>
                <c:pt idx="8">
                  <c:v>pe</c:v>
                </c:pt>
                <c:pt idx="9">
                  <c:v>9.12.</c:v>
                </c:pt>
                <c:pt idx="10">
                  <c:v>la</c:v>
                </c:pt>
                <c:pt idx="11">
                  <c:v>10.12.</c:v>
                </c:pt>
                <c:pt idx="12">
                  <c:v>su</c:v>
                </c:pt>
                <c:pt idx="13">
                  <c:v>11.12.</c:v>
                </c:pt>
              </c:strCache>
            </c:strRef>
          </c:cat>
          <c:val>
            <c:numRef>
              <c:f>Tiedot!$H$140:$H$153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7C5C-4F70-99A3-94C99EFA51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0618864"/>
        <c:axId val="1"/>
      </c:barChart>
      <c:catAx>
        <c:axId val="380618864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0618864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6274509803921484E-2"/>
          <c:y val="0.12418300653594772"/>
          <c:w val="0.85098039215686272"/>
          <c:h val="0.771241830065375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Tiedot!$B$158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Tiedot!$A$159:$A$172</c:f>
              <c:strCache>
                <c:ptCount val="14"/>
                <c:pt idx="0">
                  <c:v>ma</c:v>
                </c:pt>
                <c:pt idx="1">
                  <c:v>12.12.</c:v>
                </c:pt>
                <c:pt idx="2">
                  <c:v>ti</c:v>
                </c:pt>
                <c:pt idx="3">
                  <c:v>13.12.</c:v>
                </c:pt>
                <c:pt idx="4">
                  <c:v>ke</c:v>
                </c:pt>
                <c:pt idx="5">
                  <c:v>14.12.</c:v>
                </c:pt>
                <c:pt idx="6">
                  <c:v>to</c:v>
                </c:pt>
                <c:pt idx="7">
                  <c:v>15.12.</c:v>
                </c:pt>
                <c:pt idx="8">
                  <c:v>pe</c:v>
                </c:pt>
                <c:pt idx="9">
                  <c:v>16.12.</c:v>
                </c:pt>
                <c:pt idx="10">
                  <c:v>la</c:v>
                </c:pt>
                <c:pt idx="11">
                  <c:v>17.12.</c:v>
                </c:pt>
                <c:pt idx="12">
                  <c:v>su</c:v>
                </c:pt>
                <c:pt idx="13">
                  <c:v>18.12.</c:v>
                </c:pt>
              </c:strCache>
            </c:strRef>
          </c:cat>
          <c:val>
            <c:numRef>
              <c:f>Tiedot!$B$159:$B$172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BC37-44A6-8FC5-0FB34CDB8F40}"/>
            </c:ext>
          </c:extLst>
        </c:ser>
        <c:ser>
          <c:idx val="1"/>
          <c:order val="1"/>
          <c:tx>
            <c:strRef>
              <c:f>Tiedot!$C$158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Tiedot!$A$159:$A$172</c:f>
              <c:strCache>
                <c:ptCount val="14"/>
                <c:pt idx="0">
                  <c:v>ma</c:v>
                </c:pt>
                <c:pt idx="1">
                  <c:v>12.12.</c:v>
                </c:pt>
                <c:pt idx="2">
                  <c:v>ti</c:v>
                </c:pt>
                <c:pt idx="3">
                  <c:v>13.12.</c:v>
                </c:pt>
                <c:pt idx="4">
                  <c:v>ke</c:v>
                </c:pt>
                <c:pt idx="5">
                  <c:v>14.12.</c:v>
                </c:pt>
                <c:pt idx="6">
                  <c:v>to</c:v>
                </c:pt>
                <c:pt idx="7">
                  <c:v>15.12.</c:v>
                </c:pt>
                <c:pt idx="8">
                  <c:v>pe</c:v>
                </c:pt>
                <c:pt idx="9">
                  <c:v>16.12.</c:v>
                </c:pt>
                <c:pt idx="10">
                  <c:v>la</c:v>
                </c:pt>
                <c:pt idx="11">
                  <c:v>17.12.</c:v>
                </c:pt>
                <c:pt idx="12">
                  <c:v>su</c:v>
                </c:pt>
                <c:pt idx="13">
                  <c:v>18.12.</c:v>
                </c:pt>
              </c:strCache>
            </c:strRef>
          </c:cat>
          <c:val>
            <c:numRef>
              <c:f>Tiedot!$C$159:$C$172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BC37-44A6-8FC5-0FB34CDB8F40}"/>
            </c:ext>
          </c:extLst>
        </c:ser>
        <c:ser>
          <c:idx val="2"/>
          <c:order val="2"/>
          <c:tx>
            <c:strRef>
              <c:f>Tiedot!$D$158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Tiedot!$A$159:$A$172</c:f>
              <c:strCache>
                <c:ptCount val="14"/>
                <c:pt idx="0">
                  <c:v>ma</c:v>
                </c:pt>
                <c:pt idx="1">
                  <c:v>12.12.</c:v>
                </c:pt>
                <c:pt idx="2">
                  <c:v>ti</c:v>
                </c:pt>
                <c:pt idx="3">
                  <c:v>13.12.</c:v>
                </c:pt>
                <c:pt idx="4">
                  <c:v>ke</c:v>
                </c:pt>
                <c:pt idx="5">
                  <c:v>14.12.</c:v>
                </c:pt>
                <c:pt idx="6">
                  <c:v>to</c:v>
                </c:pt>
                <c:pt idx="7">
                  <c:v>15.12.</c:v>
                </c:pt>
                <c:pt idx="8">
                  <c:v>pe</c:v>
                </c:pt>
                <c:pt idx="9">
                  <c:v>16.12.</c:v>
                </c:pt>
                <c:pt idx="10">
                  <c:v>la</c:v>
                </c:pt>
                <c:pt idx="11">
                  <c:v>17.12.</c:v>
                </c:pt>
                <c:pt idx="12">
                  <c:v>su</c:v>
                </c:pt>
                <c:pt idx="13">
                  <c:v>18.12.</c:v>
                </c:pt>
              </c:strCache>
            </c:strRef>
          </c:cat>
          <c:val>
            <c:numRef>
              <c:f>Tiedot!$D$159:$D$172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BC37-44A6-8FC5-0FB34CDB8F40}"/>
            </c:ext>
          </c:extLst>
        </c:ser>
        <c:ser>
          <c:idx val="3"/>
          <c:order val="3"/>
          <c:tx>
            <c:strRef>
              <c:f>Tiedot!$E$158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Tiedot!$A$159:$A$172</c:f>
              <c:strCache>
                <c:ptCount val="14"/>
                <c:pt idx="0">
                  <c:v>ma</c:v>
                </c:pt>
                <c:pt idx="1">
                  <c:v>12.12.</c:v>
                </c:pt>
                <c:pt idx="2">
                  <c:v>ti</c:v>
                </c:pt>
                <c:pt idx="3">
                  <c:v>13.12.</c:v>
                </c:pt>
                <c:pt idx="4">
                  <c:v>ke</c:v>
                </c:pt>
                <c:pt idx="5">
                  <c:v>14.12.</c:v>
                </c:pt>
                <c:pt idx="6">
                  <c:v>to</c:v>
                </c:pt>
                <c:pt idx="7">
                  <c:v>15.12.</c:v>
                </c:pt>
                <c:pt idx="8">
                  <c:v>pe</c:v>
                </c:pt>
                <c:pt idx="9">
                  <c:v>16.12.</c:v>
                </c:pt>
                <c:pt idx="10">
                  <c:v>la</c:v>
                </c:pt>
                <c:pt idx="11">
                  <c:v>17.12.</c:v>
                </c:pt>
                <c:pt idx="12">
                  <c:v>su</c:v>
                </c:pt>
                <c:pt idx="13">
                  <c:v>18.12.</c:v>
                </c:pt>
              </c:strCache>
            </c:strRef>
          </c:cat>
          <c:val>
            <c:numRef>
              <c:f>Tiedot!$E$159:$E$172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BC37-44A6-8FC5-0FB34CDB8F40}"/>
            </c:ext>
          </c:extLst>
        </c:ser>
        <c:ser>
          <c:idx val="4"/>
          <c:order val="4"/>
          <c:tx>
            <c:strRef>
              <c:f>Tiedot!$F$158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Tiedot!$A$159:$A$172</c:f>
              <c:strCache>
                <c:ptCount val="14"/>
                <c:pt idx="0">
                  <c:v>ma</c:v>
                </c:pt>
                <c:pt idx="1">
                  <c:v>12.12.</c:v>
                </c:pt>
                <c:pt idx="2">
                  <c:v>ti</c:v>
                </c:pt>
                <c:pt idx="3">
                  <c:v>13.12.</c:v>
                </c:pt>
                <c:pt idx="4">
                  <c:v>ke</c:v>
                </c:pt>
                <c:pt idx="5">
                  <c:v>14.12.</c:v>
                </c:pt>
                <c:pt idx="6">
                  <c:v>to</c:v>
                </c:pt>
                <c:pt idx="7">
                  <c:v>15.12.</c:v>
                </c:pt>
                <c:pt idx="8">
                  <c:v>pe</c:v>
                </c:pt>
                <c:pt idx="9">
                  <c:v>16.12.</c:v>
                </c:pt>
                <c:pt idx="10">
                  <c:v>la</c:v>
                </c:pt>
                <c:pt idx="11">
                  <c:v>17.12.</c:v>
                </c:pt>
                <c:pt idx="12">
                  <c:v>su</c:v>
                </c:pt>
                <c:pt idx="13">
                  <c:v>18.12.</c:v>
                </c:pt>
              </c:strCache>
            </c:strRef>
          </c:cat>
          <c:val>
            <c:numRef>
              <c:f>Tiedot!$F$159:$F$172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BC37-44A6-8FC5-0FB34CDB8F40}"/>
            </c:ext>
          </c:extLst>
        </c:ser>
        <c:ser>
          <c:idx val="5"/>
          <c:order val="5"/>
          <c:tx>
            <c:strRef>
              <c:f>Tiedot!$G$158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Tiedot!$A$159:$A$172</c:f>
              <c:strCache>
                <c:ptCount val="14"/>
                <c:pt idx="0">
                  <c:v>ma</c:v>
                </c:pt>
                <c:pt idx="1">
                  <c:v>12.12.</c:v>
                </c:pt>
                <c:pt idx="2">
                  <c:v>ti</c:v>
                </c:pt>
                <c:pt idx="3">
                  <c:v>13.12.</c:v>
                </c:pt>
                <c:pt idx="4">
                  <c:v>ke</c:v>
                </c:pt>
                <c:pt idx="5">
                  <c:v>14.12.</c:v>
                </c:pt>
                <c:pt idx="6">
                  <c:v>to</c:v>
                </c:pt>
                <c:pt idx="7">
                  <c:v>15.12.</c:v>
                </c:pt>
                <c:pt idx="8">
                  <c:v>pe</c:v>
                </c:pt>
                <c:pt idx="9">
                  <c:v>16.12.</c:v>
                </c:pt>
                <c:pt idx="10">
                  <c:v>la</c:v>
                </c:pt>
                <c:pt idx="11">
                  <c:v>17.12.</c:v>
                </c:pt>
                <c:pt idx="12">
                  <c:v>su</c:v>
                </c:pt>
                <c:pt idx="13">
                  <c:v>18.12.</c:v>
                </c:pt>
              </c:strCache>
            </c:strRef>
          </c:cat>
          <c:val>
            <c:numRef>
              <c:f>Tiedot!$G$159:$G$172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BC37-44A6-8FC5-0FB34CDB8F40}"/>
            </c:ext>
          </c:extLst>
        </c:ser>
        <c:ser>
          <c:idx val="6"/>
          <c:order val="6"/>
          <c:tx>
            <c:strRef>
              <c:f>Tiedot!$H$158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Tiedot!$A$159:$A$172</c:f>
              <c:strCache>
                <c:ptCount val="14"/>
                <c:pt idx="0">
                  <c:v>ma</c:v>
                </c:pt>
                <c:pt idx="1">
                  <c:v>12.12.</c:v>
                </c:pt>
                <c:pt idx="2">
                  <c:v>ti</c:v>
                </c:pt>
                <c:pt idx="3">
                  <c:v>13.12.</c:v>
                </c:pt>
                <c:pt idx="4">
                  <c:v>ke</c:v>
                </c:pt>
                <c:pt idx="5">
                  <c:v>14.12.</c:v>
                </c:pt>
                <c:pt idx="6">
                  <c:v>to</c:v>
                </c:pt>
                <c:pt idx="7">
                  <c:v>15.12.</c:v>
                </c:pt>
                <c:pt idx="8">
                  <c:v>pe</c:v>
                </c:pt>
                <c:pt idx="9">
                  <c:v>16.12.</c:v>
                </c:pt>
                <c:pt idx="10">
                  <c:v>la</c:v>
                </c:pt>
                <c:pt idx="11">
                  <c:v>17.12.</c:v>
                </c:pt>
                <c:pt idx="12">
                  <c:v>su</c:v>
                </c:pt>
                <c:pt idx="13">
                  <c:v>18.12.</c:v>
                </c:pt>
              </c:strCache>
            </c:strRef>
          </c:cat>
          <c:val>
            <c:numRef>
              <c:f>Tiedot!$H$159:$H$172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BC37-44A6-8FC5-0FB34CDB8F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0612304"/>
        <c:axId val="1"/>
      </c:barChart>
      <c:catAx>
        <c:axId val="380612304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0612304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6274509803921484E-2"/>
          <c:y val="0.12377850162866449"/>
          <c:w val="0.85098039215686272"/>
          <c:h val="0.7719869706840396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Tiedot!$B$177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Tiedot!$A$178:$A$191</c:f>
              <c:strCache>
                <c:ptCount val="14"/>
                <c:pt idx="0">
                  <c:v>ma</c:v>
                </c:pt>
                <c:pt idx="1">
                  <c:v>19.12.</c:v>
                </c:pt>
                <c:pt idx="2">
                  <c:v>ti</c:v>
                </c:pt>
                <c:pt idx="3">
                  <c:v>20.12.</c:v>
                </c:pt>
                <c:pt idx="4">
                  <c:v>ke</c:v>
                </c:pt>
                <c:pt idx="5">
                  <c:v>21.12.</c:v>
                </c:pt>
                <c:pt idx="6">
                  <c:v>to</c:v>
                </c:pt>
                <c:pt idx="7">
                  <c:v>22.12.</c:v>
                </c:pt>
                <c:pt idx="8">
                  <c:v>pe</c:v>
                </c:pt>
                <c:pt idx="9">
                  <c:v>23.12.</c:v>
                </c:pt>
                <c:pt idx="10">
                  <c:v>la</c:v>
                </c:pt>
                <c:pt idx="11">
                  <c:v>24.12.</c:v>
                </c:pt>
                <c:pt idx="12">
                  <c:v>su</c:v>
                </c:pt>
                <c:pt idx="13">
                  <c:v>25.12.</c:v>
                </c:pt>
              </c:strCache>
            </c:strRef>
          </c:cat>
          <c:val>
            <c:numRef>
              <c:f>Tiedot!$B$178:$B$191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8A86-492C-B62B-1643ABEC274A}"/>
            </c:ext>
          </c:extLst>
        </c:ser>
        <c:ser>
          <c:idx val="1"/>
          <c:order val="1"/>
          <c:tx>
            <c:strRef>
              <c:f>Tiedot!$C$177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Tiedot!$A$178:$A$191</c:f>
              <c:strCache>
                <c:ptCount val="14"/>
                <c:pt idx="0">
                  <c:v>ma</c:v>
                </c:pt>
                <c:pt idx="1">
                  <c:v>19.12.</c:v>
                </c:pt>
                <c:pt idx="2">
                  <c:v>ti</c:v>
                </c:pt>
                <c:pt idx="3">
                  <c:v>20.12.</c:v>
                </c:pt>
                <c:pt idx="4">
                  <c:v>ke</c:v>
                </c:pt>
                <c:pt idx="5">
                  <c:v>21.12.</c:v>
                </c:pt>
                <c:pt idx="6">
                  <c:v>to</c:v>
                </c:pt>
                <c:pt idx="7">
                  <c:v>22.12.</c:v>
                </c:pt>
                <c:pt idx="8">
                  <c:v>pe</c:v>
                </c:pt>
                <c:pt idx="9">
                  <c:v>23.12.</c:v>
                </c:pt>
                <c:pt idx="10">
                  <c:v>la</c:v>
                </c:pt>
                <c:pt idx="11">
                  <c:v>24.12.</c:v>
                </c:pt>
                <c:pt idx="12">
                  <c:v>su</c:v>
                </c:pt>
                <c:pt idx="13">
                  <c:v>25.12.</c:v>
                </c:pt>
              </c:strCache>
            </c:strRef>
          </c:cat>
          <c:val>
            <c:numRef>
              <c:f>Tiedot!$C$178:$C$191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8A86-492C-B62B-1643ABEC274A}"/>
            </c:ext>
          </c:extLst>
        </c:ser>
        <c:ser>
          <c:idx val="2"/>
          <c:order val="2"/>
          <c:tx>
            <c:strRef>
              <c:f>Tiedot!$D$177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Tiedot!$A$178:$A$191</c:f>
              <c:strCache>
                <c:ptCount val="14"/>
                <c:pt idx="0">
                  <c:v>ma</c:v>
                </c:pt>
                <c:pt idx="1">
                  <c:v>19.12.</c:v>
                </c:pt>
                <c:pt idx="2">
                  <c:v>ti</c:v>
                </c:pt>
                <c:pt idx="3">
                  <c:v>20.12.</c:v>
                </c:pt>
                <c:pt idx="4">
                  <c:v>ke</c:v>
                </c:pt>
                <c:pt idx="5">
                  <c:v>21.12.</c:v>
                </c:pt>
                <c:pt idx="6">
                  <c:v>to</c:v>
                </c:pt>
                <c:pt idx="7">
                  <c:v>22.12.</c:v>
                </c:pt>
                <c:pt idx="8">
                  <c:v>pe</c:v>
                </c:pt>
                <c:pt idx="9">
                  <c:v>23.12.</c:v>
                </c:pt>
                <c:pt idx="10">
                  <c:v>la</c:v>
                </c:pt>
                <c:pt idx="11">
                  <c:v>24.12.</c:v>
                </c:pt>
                <c:pt idx="12">
                  <c:v>su</c:v>
                </c:pt>
                <c:pt idx="13">
                  <c:v>25.12.</c:v>
                </c:pt>
              </c:strCache>
            </c:strRef>
          </c:cat>
          <c:val>
            <c:numRef>
              <c:f>Tiedot!$D$178:$D$191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8A86-492C-B62B-1643ABEC274A}"/>
            </c:ext>
          </c:extLst>
        </c:ser>
        <c:ser>
          <c:idx val="3"/>
          <c:order val="3"/>
          <c:tx>
            <c:strRef>
              <c:f>Tiedot!$E$177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Tiedot!$A$178:$A$191</c:f>
              <c:strCache>
                <c:ptCount val="14"/>
                <c:pt idx="0">
                  <c:v>ma</c:v>
                </c:pt>
                <c:pt idx="1">
                  <c:v>19.12.</c:v>
                </c:pt>
                <c:pt idx="2">
                  <c:v>ti</c:v>
                </c:pt>
                <c:pt idx="3">
                  <c:v>20.12.</c:v>
                </c:pt>
                <c:pt idx="4">
                  <c:v>ke</c:v>
                </c:pt>
                <c:pt idx="5">
                  <c:v>21.12.</c:v>
                </c:pt>
                <c:pt idx="6">
                  <c:v>to</c:v>
                </c:pt>
                <c:pt idx="7">
                  <c:v>22.12.</c:v>
                </c:pt>
                <c:pt idx="8">
                  <c:v>pe</c:v>
                </c:pt>
                <c:pt idx="9">
                  <c:v>23.12.</c:v>
                </c:pt>
                <c:pt idx="10">
                  <c:v>la</c:v>
                </c:pt>
                <c:pt idx="11">
                  <c:v>24.12.</c:v>
                </c:pt>
                <c:pt idx="12">
                  <c:v>su</c:v>
                </c:pt>
                <c:pt idx="13">
                  <c:v>25.12.</c:v>
                </c:pt>
              </c:strCache>
            </c:strRef>
          </c:cat>
          <c:val>
            <c:numRef>
              <c:f>Tiedot!$E$178:$E$191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8A86-492C-B62B-1643ABEC274A}"/>
            </c:ext>
          </c:extLst>
        </c:ser>
        <c:ser>
          <c:idx val="4"/>
          <c:order val="4"/>
          <c:tx>
            <c:strRef>
              <c:f>Tiedot!$F$177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Tiedot!$A$178:$A$191</c:f>
              <c:strCache>
                <c:ptCount val="14"/>
                <c:pt idx="0">
                  <c:v>ma</c:v>
                </c:pt>
                <c:pt idx="1">
                  <c:v>19.12.</c:v>
                </c:pt>
                <c:pt idx="2">
                  <c:v>ti</c:v>
                </c:pt>
                <c:pt idx="3">
                  <c:v>20.12.</c:v>
                </c:pt>
                <c:pt idx="4">
                  <c:v>ke</c:v>
                </c:pt>
                <c:pt idx="5">
                  <c:v>21.12.</c:v>
                </c:pt>
                <c:pt idx="6">
                  <c:v>to</c:v>
                </c:pt>
                <c:pt idx="7">
                  <c:v>22.12.</c:v>
                </c:pt>
                <c:pt idx="8">
                  <c:v>pe</c:v>
                </c:pt>
                <c:pt idx="9">
                  <c:v>23.12.</c:v>
                </c:pt>
                <c:pt idx="10">
                  <c:v>la</c:v>
                </c:pt>
                <c:pt idx="11">
                  <c:v>24.12.</c:v>
                </c:pt>
                <c:pt idx="12">
                  <c:v>su</c:v>
                </c:pt>
                <c:pt idx="13">
                  <c:v>25.12.</c:v>
                </c:pt>
              </c:strCache>
            </c:strRef>
          </c:cat>
          <c:val>
            <c:numRef>
              <c:f>Tiedot!$F$178:$F$191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8A86-492C-B62B-1643ABEC274A}"/>
            </c:ext>
          </c:extLst>
        </c:ser>
        <c:ser>
          <c:idx val="5"/>
          <c:order val="5"/>
          <c:tx>
            <c:strRef>
              <c:f>Tiedot!$G$177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Tiedot!$A$178:$A$191</c:f>
              <c:strCache>
                <c:ptCount val="14"/>
                <c:pt idx="0">
                  <c:v>ma</c:v>
                </c:pt>
                <c:pt idx="1">
                  <c:v>19.12.</c:v>
                </c:pt>
                <c:pt idx="2">
                  <c:v>ti</c:v>
                </c:pt>
                <c:pt idx="3">
                  <c:v>20.12.</c:v>
                </c:pt>
                <c:pt idx="4">
                  <c:v>ke</c:v>
                </c:pt>
                <c:pt idx="5">
                  <c:v>21.12.</c:v>
                </c:pt>
                <c:pt idx="6">
                  <c:v>to</c:v>
                </c:pt>
                <c:pt idx="7">
                  <c:v>22.12.</c:v>
                </c:pt>
                <c:pt idx="8">
                  <c:v>pe</c:v>
                </c:pt>
                <c:pt idx="9">
                  <c:v>23.12.</c:v>
                </c:pt>
                <c:pt idx="10">
                  <c:v>la</c:v>
                </c:pt>
                <c:pt idx="11">
                  <c:v>24.12.</c:v>
                </c:pt>
                <c:pt idx="12">
                  <c:v>su</c:v>
                </c:pt>
                <c:pt idx="13">
                  <c:v>25.12.</c:v>
                </c:pt>
              </c:strCache>
            </c:strRef>
          </c:cat>
          <c:val>
            <c:numRef>
              <c:f>Tiedot!$G$178:$G$191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8A86-492C-B62B-1643ABEC274A}"/>
            </c:ext>
          </c:extLst>
        </c:ser>
        <c:ser>
          <c:idx val="6"/>
          <c:order val="6"/>
          <c:tx>
            <c:strRef>
              <c:f>Tiedot!$H$177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Tiedot!$A$178:$A$191</c:f>
              <c:strCache>
                <c:ptCount val="14"/>
                <c:pt idx="0">
                  <c:v>ma</c:v>
                </c:pt>
                <c:pt idx="1">
                  <c:v>19.12.</c:v>
                </c:pt>
                <c:pt idx="2">
                  <c:v>ti</c:v>
                </c:pt>
                <c:pt idx="3">
                  <c:v>20.12.</c:v>
                </c:pt>
                <c:pt idx="4">
                  <c:v>ke</c:v>
                </c:pt>
                <c:pt idx="5">
                  <c:v>21.12.</c:v>
                </c:pt>
                <c:pt idx="6">
                  <c:v>to</c:v>
                </c:pt>
                <c:pt idx="7">
                  <c:v>22.12.</c:v>
                </c:pt>
                <c:pt idx="8">
                  <c:v>pe</c:v>
                </c:pt>
                <c:pt idx="9">
                  <c:v>23.12.</c:v>
                </c:pt>
                <c:pt idx="10">
                  <c:v>la</c:v>
                </c:pt>
                <c:pt idx="11">
                  <c:v>24.12.</c:v>
                </c:pt>
                <c:pt idx="12">
                  <c:v>su</c:v>
                </c:pt>
                <c:pt idx="13">
                  <c:v>25.12.</c:v>
                </c:pt>
              </c:strCache>
            </c:strRef>
          </c:cat>
          <c:val>
            <c:numRef>
              <c:f>Tiedot!$H$178:$H$191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8A86-492C-B62B-1643ABEC27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0614928"/>
        <c:axId val="1"/>
      </c:barChart>
      <c:catAx>
        <c:axId val="380614928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0614928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803149606299218E-2"/>
          <c:y val="0.12418300653594772"/>
          <c:w val="0.85826771653543465"/>
          <c:h val="0.76797385620917158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Tiedot!$B$196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Tiedot!$A$197:$A$210</c:f>
              <c:strCache>
                <c:ptCount val="14"/>
                <c:pt idx="0">
                  <c:v>ma</c:v>
                </c:pt>
                <c:pt idx="1">
                  <c:v>26.12.</c:v>
                </c:pt>
                <c:pt idx="2">
                  <c:v>ti</c:v>
                </c:pt>
                <c:pt idx="3">
                  <c:v>27.12.</c:v>
                </c:pt>
                <c:pt idx="4">
                  <c:v>ke</c:v>
                </c:pt>
                <c:pt idx="5">
                  <c:v>28.12.</c:v>
                </c:pt>
                <c:pt idx="6">
                  <c:v>to</c:v>
                </c:pt>
                <c:pt idx="7">
                  <c:v>29.12.</c:v>
                </c:pt>
                <c:pt idx="8">
                  <c:v>pe</c:v>
                </c:pt>
                <c:pt idx="9">
                  <c:v>30.12.</c:v>
                </c:pt>
                <c:pt idx="10">
                  <c:v>la</c:v>
                </c:pt>
                <c:pt idx="11">
                  <c:v>31.12.</c:v>
                </c:pt>
                <c:pt idx="12">
                  <c:v>su</c:v>
                </c:pt>
                <c:pt idx="13">
                  <c:v>1.1.</c:v>
                </c:pt>
              </c:strCache>
            </c:strRef>
          </c:cat>
          <c:val>
            <c:numRef>
              <c:f>Tiedot!$B$197:$B$210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93A0-4F18-9EA5-C86E133D4BCF}"/>
            </c:ext>
          </c:extLst>
        </c:ser>
        <c:ser>
          <c:idx val="1"/>
          <c:order val="1"/>
          <c:tx>
            <c:strRef>
              <c:f>Tiedot!$C$196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Tiedot!$A$197:$A$210</c:f>
              <c:strCache>
                <c:ptCount val="14"/>
                <c:pt idx="0">
                  <c:v>ma</c:v>
                </c:pt>
                <c:pt idx="1">
                  <c:v>26.12.</c:v>
                </c:pt>
                <c:pt idx="2">
                  <c:v>ti</c:v>
                </c:pt>
                <c:pt idx="3">
                  <c:v>27.12.</c:v>
                </c:pt>
                <c:pt idx="4">
                  <c:v>ke</c:v>
                </c:pt>
                <c:pt idx="5">
                  <c:v>28.12.</c:v>
                </c:pt>
                <c:pt idx="6">
                  <c:v>to</c:v>
                </c:pt>
                <c:pt idx="7">
                  <c:v>29.12.</c:v>
                </c:pt>
                <c:pt idx="8">
                  <c:v>pe</c:v>
                </c:pt>
                <c:pt idx="9">
                  <c:v>30.12.</c:v>
                </c:pt>
                <c:pt idx="10">
                  <c:v>la</c:v>
                </c:pt>
                <c:pt idx="11">
                  <c:v>31.12.</c:v>
                </c:pt>
                <c:pt idx="12">
                  <c:v>su</c:v>
                </c:pt>
                <c:pt idx="13">
                  <c:v>1.1.</c:v>
                </c:pt>
              </c:strCache>
            </c:strRef>
          </c:cat>
          <c:val>
            <c:numRef>
              <c:f>Tiedot!$C$197:$C$210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93A0-4F18-9EA5-C86E133D4BCF}"/>
            </c:ext>
          </c:extLst>
        </c:ser>
        <c:ser>
          <c:idx val="2"/>
          <c:order val="2"/>
          <c:tx>
            <c:strRef>
              <c:f>Tiedot!$D$196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Tiedot!$A$197:$A$210</c:f>
              <c:strCache>
                <c:ptCount val="14"/>
                <c:pt idx="0">
                  <c:v>ma</c:v>
                </c:pt>
                <c:pt idx="1">
                  <c:v>26.12.</c:v>
                </c:pt>
                <c:pt idx="2">
                  <c:v>ti</c:v>
                </c:pt>
                <c:pt idx="3">
                  <c:v>27.12.</c:v>
                </c:pt>
                <c:pt idx="4">
                  <c:v>ke</c:v>
                </c:pt>
                <c:pt idx="5">
                  <c:v>28.12.</c:v>
                </c:pt>
                <c:pt idx="6">
                  <c:v>to</c:v>
                </c:pt>
                <c:pt idx="7">
                  <c:v>29.12.</c:v>
                </c:pt>
                <c:pt idx="8">
                  <c:v>pe</c:v>
                </c:pt>
                <c:pt idx="9">
                  <c:v>30.12.</c:v>
                </c:pt>
                <c:pt idx="10">
                  <c:v>la</c:v>
                </c:pt>
                <c:pt idx="11">
                  <c:v>31.12.</c:v>
                </c:pt>
                <c:pt idx="12">
                  <c:v>su</c:v>
                </c:pt>
                <c:pt idx="13">
                  <c:v>1.1.</c:v>
                </c:pt>
              </c:strCache>
            </c:strRef>
          </c:cat>
          <c:val>
            <c:numRef>
              <c:f>Tiedot!$D$197:$D$210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93A0-4F18-9EA5-C86E133D4BCF}"/>
            </c:ext>
          </c:extLst>
        </c:ser>
        <c:ser>
          <c:idx val="3"/>
          <c:order val="3"/>
          <c:tx>
            <c:strRef>
              <c:f>Tiedot!$E$196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Tiedot!$A$197:$A$210</c:f>
              <c:strCache>
                <c:ptCount val="14"/>
                <c:pt idx="0">
                  <c:v>ma</c:v>
                </c:pt>
                <c:pt idx="1">
                  <c:v>26.12.</c:v>
                </c:pt>
                <c:pt idx="2">
                  <c:v>ti</c:v>
                </c:pt>
                <c:pt idx="3">
                  <c:v>27.12.</c:v>
                </c:pt>
                <c:pt idx="4">
                  <c:v>ke</c:v>
                </c:pt>
                <c:pt idx="5">
                  <c:v>28.12.</c:v>
                </c:pt>
                <c:pt idx="6">
                  <c:v>to</c:v>
                </c:pt>
                <c:pt idx="7">
                  <c:v>29.12.</c:v>
                </c:pt>
                <c:pt idx="8">
                  <c:v>pe</c:v>
                </c:pt>
                <c:pt idx="9">
                  <c:v>30.12.</c:v>
                </c:pt>
                <c:pt idx="10">
                  <c:v>la</c:v>
                </c:pt>
                <c:pt idx="11">
                  <c:v>31.12.</c:v>
                </c:pt>
                <c:pt idx="12">
                  <c:v>su</c:v>
                </c:pt>
                <c:pt idx="13">
                  <c:v>1.1.</c:v>
                </c:pt>
              </c:strCache>
            </c:strRef>
          </c:cat>
          <c:val>
            <c:numRef>
              <c:f>Tiedot!$E$197:$E$210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93A0-4F18-9EA5-C86E133D4BCF}"/>
            </c:ext>
          </c:extLst>
        </c:ser>
        <c:ser>
          <c:idx val="4"/>
          <c:order val="4"/>
          <c:tx>
            <c:strRef>
              <c:f>Tiedot!$F$196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Tiedot!$A$197:$A$210</c:f>
              <c:strCache>
                <c:ptCount val="14"/>
                <c:pt idx="0">
                  <c:v>ma</c:v>
                </c:pt>
                <c:pt idx="1">
                  <c:v>26.12.</c:v>
                </c:pt>
                <c:pt idx="2">
                  <c:v>ti</c:v>
                </c:pt>
                <c:pt idx="3">
                  <c:v>27.12.</c:v>
                </c:pt>
                <c:pt idx="4">
                  <c:v>ke</c:v>
                </c:pt>
                <c:pt idx="5">
                  <c:v>28.12.</c:v>
                </c:pt>
                <c:pt idx="6">
                  <c:v>to</c:v>
                </c:pt>
                <c:pt idx="7">
                  <c:v>29.12.</c:v>
                </c:pt>
                <c:pt idx="8">
                  <c:v>pe</c:v>
                </c:pt>
                <c:pt idx="9">
                  <c:v>30.12.</c:v>
                </c:pt>
                <c:pt idx="10">
                  <c:v>la</c:v>
                </c:pt>
                <c:pt idx="11">
                  <c:v>31.12.</c:v>
                </c:pt>
                <c:pt idx="12">
                  <c:v>su</c:v>
                </c:pt>
                <c:pt idx="13">
                  <c:v>1.1.</c:v>
                </c:pt>
              </c:strCache>
            </c:strRef>
          </c:cat>
          <c:val>
            <c:numRef>
              <c:f>Tiedot!$F$197:$F$210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93A0-4F18-9EA5-C86E133D4BCF}"/>
            </c:ext>
          </c:extLst>
        </c:ser>
        <c:ser>
          <c:idx val="5"/>
          <c:order val="5"/>
          <c:tx>
            <c:strRef>
              <c:f>Tiedot!$G$196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Tiedot!$A$197:$A$210</c:f>
              <c:strCache>
                <c:ptCount val="14"/>
                <c:pt idx="0">
                  <c:v>ma</c:v>
                </c:pt>
                <c:pt idx="1">
                  <c:v>26.12.</c:v>
                </c:pt>
                <c:pt idx="2">
                  <c:v>ti</c:v>
                </c:pt>
                <c:pt idx="3">
                  <c:v>27.12.</c:v>
                </c:pt>
                <c:pt idx="4">
                  <c:v>ke</c:v>
                </c:pt>
                <c:pt idx="5">
                  <c:v>28.12.</c:v>
                </c:pt>
                <c:pt idx="6">
                  <c:v>to</c:v>
                </c:pt>
                <c:pt idx="7">
                  <c:v>29.12.</c:v>
                </c:pt>
                <c:pt idx="8">
                  <c:v>pe</c:v>
                </c:pt>
                <c:pt idx="9">
                  <c:v>30.12.</c:v>
                </c:pt>
                <c:pt idx="10">
                  <c:v>la</c:v>
                </c:pt>
                <c:pt idx="11">
                  <c:v>31.12.</c:v>
                </c:pt>
                <c:pt idx="12">
                  <c:v>su</c:v>
                </c:pt>
                <c:pt idx="13">
                  <c:v>1.1.</c:v>
                </c:pt>
              </c:strCache>
            </c:strRef>
          </c:cat>
          <c:val>
            <c:numRef>
              <c:f>Tiedot!$G$197:$G$210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93A0-4F18-9EA5-C86E133D4BCF}"/>
            </c:ext>
          </c:extLst>
        </c:ser>
        <c:ser>
          <c:idx val="6"/>
          <c:order val="6"/>
          <c:tx>
            <c:strRef>
              <c:f>Tiedot!$H$196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Tiedot!$A$197:$A$210</c:f>
              <c:strCache>
                <c:ptCount val="14"/>
                <c:pt idx="0">
                  <c:v>ma</c:v>
                </c:pt>
                <c:pt idx="1">
                  <c:v>26.12.</c:v>
                </c:pt>
                <c:pt idx="2">
                  <c:v>ti</c:v>
                </c:pt>
                <c:pt idx="3">
                  <c:v>27.12.</c:v>
                </c:pt>
                <c:pt idx="4">
                  <c:v>ke</c:v>
                </c:pt>
                <c:pt idx="5">
                  <c:v>28.12.</c:v>
                </c:pt>
                <c:pt idx="6">
                  <c:v>to</c:v>
                </c:pt>
                <c:pt idx="7">
                  <c:v>29.12.</c:v>
                </c:pt>
                <c:pt idx="8">
                  <c:v>pe</c:v>
                </c:pt>
                <c:pt idx="9">
                  <c:v>30.12.</c:v>
                </c:pt>
                <c:pt idx="10">
                  <c:v>la</c:v>
                </c:pt>
                <c:pt idx="11">
                  <c:v>31.12.</c:v>
                </c:pt>
                <c:pt idx="12">
                  <c:v>su</c:v>
                </c:pt>
                <c:pt idx="13">
                  <c:v>1.1.</c:v>
                </c:pt>
              </c:strCache>
            </c:strRef>
          </c:cat>
          <c:val>
            <c:numRef>
              <c:f>Tiedot!$H$197:$H$210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93A0-4F18-9EA5-C86E133D4B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0626736"/>
        <c:axId val="1"/>
      </c:barChart>
      <c:catAx>
        <c:axId val="380626736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0626736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803149606299218E-2"/>
          <c:y val="0.12337662337662574"/>
          <c:w val="0.85826771653543465"/>
          <c:h val="0.7694805194805196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Tiedot!$B$215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Tiedot!$A$216:$A$229</c:f>
              <c:strCache>
                <c:ptCount val="14"/>
                <c:pt idx="0">
                  <c:v>ma</c:v>
                </c:pt>
                <c:pt idx="1">
                  <c:v>2.1.</c:v>
                </c:pt>
                <c:pt idx="2">
                  <c:v>ti</c:v>
                </c:pt>
                <c:pt idx="3">
                  <c:v>3.1.</c:v>
                </c:pt>
                <c:pt idx="4">
                  <c:v>ke</c:v>
                </c:pt>
                <c:pt idx="5">
                  <c:v>4.1.</c:v>
                </c:pt>
                <c:pt idx="6">
                  <c:v>to</c:v>
                </c:pt>
                <c:pt idx="7">
                  <c:v>5.1.</c:v>
                </c:pt>
                <c:pt idx="8">
                  <c:v>pe</c:v>
                </c:pt>
                <c:pt idx="9">
                  <c:v>6.1.</c:v>
                </c:pt>
                <c:pt idx="10">
                  <c:v>la</c:v>
                </c:pt>
                <c:pt idx="11">
                  <c:v>7.1.</c:v>
                </c:pt>
                <c:pt idx="12">
                  <c:v>su</c:v>
                </c:pt>
                <c:pt idx="13">
                  <c:v>8.1.</c:v>
                </c:pt>
              </c:strCache>
            </c:strRef>
          </c:cat>
          <c:val>
            <c:numRef>
              <c:f>Tiedot!$B$216:$B$229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D44C-42FF-87E4-577D9B38B0B8}"/>
            </c:ext>
          </c:extLst>
        </c:ser>
        <c:ser>
          <c:idx val="1"/>
          <c:order val="1"/>
          <c:tx>
            <c:strRef>
              <c:f>Tiedot!$C$215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Tiedot!$A$216:$A$229</c:f>
              <c:strCache>
                <c:ptCount val="14"/>
                <c:pt idx="0">
                  <c:v>ma</c:v>
                </c:pt>
                <c:pt idx="1">
                  <c:v>2.1.</c:v>
                </c:pt>
                <c:pt idx="2">
                  <c:v>ti</c:v>
                </c:pt>
                <c:pt idx="3">
                  <c:v>3.1.</c:v>
                </c:pt>
                <c:pt idx="4">
                  <c:v>ke</c:v>
                </c:pt>
                <c:pt idx="5">
                  <c:v>4.1.</c:v>
                </c:pt>
                <c:pt idx="6">
                  <c:v>to</c:v>
                </c:pt>
                <c:pt idx="7">
                  <c:v>5.1.</c:v>
                </c:pt>
                <c:pt idx="8">
                  <c:v>pe</c:v>
                </c:pt>
                <c:pt idx="9">
                  <c:v>6.1.</c:v>
                </c:pt>
                <c:pt idx="10">
                  <c:v>la</c:v>
                </c:pt>
                <c:pt idx="11">
                  <c:v>7.1.</c:v>
                </c:pt>
                <c:pt idx="12">
                  <c:v>su</c:v>
                </c:pt>
                <c:pt idx="13">
                  <c:v>8.1.</c:v>
                </c:pt>
              </c:strCache>
            </c:strRef>
          </c:cat>
          <c:val>
            <c:numRef>
              <c:f>Tiedot!$C$216:$C$229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D44C-42FF-87E4-577D9B38B0B8}"/>
            </c:ext>
          </c:extLst>
        </c:ser>
        <c:ser>
          <c:idx val="2"/>
          <c:order val="2"/>
          <c:tx>
            <c:strRef>
              <c:f>Tiedot!$D$215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Tiedot!$A$216:$A$229</c:f>
              <c:strCache>
                <c:ptCount val="14"/>
                <c:pt idx="0">
                  <c:v>ma</c:v>
                </c:pt>
                <c:pt idx="1">
                  <c:v>2.1.</c:v>
                </c:pt>
                <c:pt idx="2">
                  <c:v>ti</c:v>
                </c:pt>
                <c:pt idx="3">
                  <c:v>3.1.</c:v>
                </c:pt>
                <c:pt idx="4">
                  <c:v>ke</c:v>
                </c:pt>
                <c:pt idx="5">
                  <c:v>4.1.</c:v>
                </c:pt>
                <c:pt idx="6">
                  <c:v>to</c:v>
                </c:pt>
                <c:pt idx="7">
                  <c:v>5.1.</c:v>
                </c:pt>
                <c:pt idx="8">
                  <c:v>pe</c:v>
                </c:pt>
                <c:pt idx="9">
                  <c:v>6.1.</c:v>
                </c:pt>
                <c:pt idx="10">
                  <c:v>la</c:v>
                </c:pt>
                <c:pt idx="11">
                  <c:v>7.1.</c:v>
                </c:pt>
                <c:pt idx="12">
                  <c:v>su</c:v>
                </c:pt>
                <c:pt idx="13">
                  <c:v>8.1.</c:v>
                </c:pt>
              </c:strCache>
            </c:strRef>
          </c:cat>
          <c:val>
            <c:numRef>
              <c:f>Tiedot!$D$216:$D$229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D44C-42FF-87E4-577D9B38B0B8}"/>
            </c:ext>
          </c:extLst>
        </c:ser>
        <c:ser>
          <c:idx val="3"/>
          <c:order val="3"/>
          <c:tx>
            <c:strRef>
              <c:f>Tiedot!$E$215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Tiedot!$A$216:$A$229</c:f>
              <c:strCache>
                <c:ptCount val="14"/>
                <c:pt idx="0">
                  <c:v>ma</c:v>
                </c:pt>
                <c:pt idx="1">
                  <c:v>2.1.</c:v>
                </c:pt>
                <c:pt idx="2">
                  <c:v>ti</c:v>
                </c:pt>
                <c:pt idx="3">
                  <c:v>3.1.</c:v>
                </c:pt>
                <c:pt idx="4">
                  <c:v>ke</c:v>
                </c:pt>
                <c:pt idx="5">
                  <c:v>4.1.</c:v>
                </c:pt>
                <c:pt idx="6">
                  <c:v>to</c:v>
                </c:pt>
                <c:pt idx="7">
                  <c:v>5.1.</c:v>
                </c:pt>
                <c:pt idx="8">
                  <c:v>pe</c:v>
                </c:pt>
                <c:pt idx="9">
                  <c:v>6.1.</c:v>
                </c:pt>
                <c:pt idx="10">
                  <c:v>la</c:v>
                </c:pt>
                <c:pt idx="11">
                  <c:v>7.1.</c:v>
                </c:pt>
                <c:pt idx="12">
                  <c:v>su</c:v>
                </c:pt>
                <c:pt idx="13">
                  <c:v>8.1.</c:v>
                </c:pt>
              </c:strCache>
            </c:strRef>
          </c:cat>
          <c:val>
            <c:numRef>
              <c:f>Tiedot!$E$216:$E$229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D44C-42FF-87E4-577D9B38B0B8}"/>
            </c:ext>
          </c:extLst>
        </c:ser>
        <c:ser>
          <c:idx val="4"/>
          <c:order val="4"/>
          <c:tx>
            <c:strRef>
              <c:f>Tiedot!$F$215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Tiedot!$A$216:$A$229</c:f>
              <c:strCache>
                <c:ptCount val="14"/>
                <c:pt idx="0">
                  <c:v>ma</c:v>
                </c:pt>
                <c:pt idx="1">
                  <c:v>2.1.</c:v>
                </c:pt>
                <c:pt idx="2">
                  <c:v>ti</c:v>
                </c:pt>
                <c:pt idx="3">
                  <c:v>3.1.</c:v>
                </c:pt>
                <c:pt idx="4">
                  <c:v>ke</c:v>
                </c:pt>
                <c:pt idx="5">
                  <c:v>4.1.</c:v>
                </c:pt>
                <c:pt idx="6">
                  <c:v>to</c:v>
                </c:pt>
                <c:pt idx="7">
                  <c:v>5.1.</c:v>
                </c:pt>
                <c:pt idx="8">
                  <c:v>pe</c:v>
                </c:pt>
                <c:pt idx="9">
                  <c:v>6.1.</c:v>
                </c:pt>
                <c:pt idx="10">
                  <c:v>la</c:v>
                </c:pt>
                <c:pt idx="11">
                  <c:v>7.1.</c:v>
                </c:pt>
                <c:pt idx="12">
                  <c:v>su</c:v>
                </c:pt>
                <c:pt idx="13">
                  <c:v>8.1.</c:v>
                </c:pt>
              </c:strCache>
            </c:strRef>
          </c:cat>
          <c:val>
            <c:numRef>
              <c:f>Tiedot!$F$216:$F$229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D44C-42FF-87E4-577D9B38B0B8}"/>
            </c:ext>
          </c:extLst>
        </c:ser>
        <c:ser>
          <c:idx val="5"/>
          <c:order val="5"/>
          <c:tx>
            <c:strRef>
              <c:f>Tiedot!$G$215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Tiedot!$A$216:$A$229</c:f>
              <c:strCache>
                <c:ptCount val="14"/>
                <c:pt idx="0">
                  <c:v>ma</c:v>
                </c:pt>
                <c:pt idx="1">
                  <c:v>2.1.</c:v>
                </c:pt>
                <c:pt idx="2">
                  <c:v>ti</c:v>
                </c:pt>
                <c:pt idx="3">
                  <c:v>3.1.</c:v>
                </c:pt>
                <c:pt idx="4">
                  <c:v>ke</c:v>
                </c:pt>
                <c:pt idx="5">
                  <c:v>4.1.</c:v>
                </c:pt>
                <c:pt idx="6">
                  <c:v>to</c:v>
                </c:pt>
                <c:pt idx="7">
                  <c:v>5.1.</c:v>
                </c:pt>
                <c:pt idx="8">
                  <c:v>pe</c:v>
                </c:pt>
                <c:pt idx="9">
                  <c:v>6.1.</c:v>
                </c:pt>
                <c:pt idx="10">
                  <c:v>la</c:v>
                </c:pt>
                <c:pt idx="11">
                  <c:v>7.1.</c:v>
                </c:pt>
                <c:pt idx="12">
                  <c:v>su</c:v>
                </c:pt>
                <c:pt idx="13">
                  <c:v>8.1.</c:v>
                </c:pt>
              </c:strCache>
            </c:strRef>
          </c:cat>
          <c:val>
            <c:numRef>
              <c:f>Tiedot!$G$216:$G$229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D44C-42FF-87E4-577D9B38B0B8}"/>
            </c:ext>
          </c:extLst>
        </c:ser>
        <c:ser>
          <c:idx val="6"/>
          <c:order val="6"/>
          <c:tx>
            <c:strRef>
              <c:f>Tiedot!$H$215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Tiedot!$A$216:$A$229</c:f>
              <c:strCache>
                <c:ptCount val="14"/>
                <c:pt idx="0">
                  <c:v>ma</c:v>
                </c:pt>
                <c:pt idx="1">
                  <c:v>2.1.</c:v>
                </c:pt>
                <c:pt idx="2">
                  <c:v>ti</c:v>
                </c:pt>
                <c:pt idx="3">
                  <c:v>3.1.</c:v>
                </c:pt>
                <c:pt idx="4">
                  <c:v>ke</c:v>
                </c:pt>
                <c:pt idx="5">
                  <c:v>4.1.</c:v>
                </c:pt>
                <c:pt idx="6">
                  <c:v>to</c:v>
                </c:pt>
                <c:pt idx="7">
                  <c:v>5.1.</c:v>
                </c:pt>
                <c:pt idx="8">
                  <c:v>pe</c:v>
                </c:pt>
                <c:pt idx="9">
                  <c:v>6.1.</c:v>
                </c:pt>
                <c:pt idx="10">
                  <c:v>la</c:v>
                </c:pt>
                <c:pt idx="11">
                  <c:v>7.1.</c:v>
                </c:pt>
                <c:pt idx="12">
                  <c:v>su</c:v>
                </c:pt>
                <c:pt idx="13">
                  <c:v>8.1.</c:v>
                </c:pt>
              </c:strCache>
            </c:strRef>
          </c:cat>
          <c:val>
            <c:numRef>
              <c:f>Tiedot!$H$216:$H$229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D44C-42FF-87E4-577D9B38B0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0627064"/>
        <c:axId val="1"/>
      </c:barChart>
      <c:catAx>
        <c:axId val="380627064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0627064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509803921568724E-2"/>
          <c:y val="0.1254125412541254"/>
          <c:w val="0.85882352941176454"/>
          <c:h val="0.76567656765676573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Tiedot!$B$234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Tiedot!$A$235:$A$248</c:f>
              <c:strCache>
                <c:ptCount val="14"/>
                <c:pt idx="0">
                  <c:v>ma</c:v>
                </c:pt>
                <c:pt idx="1">
                  <c:v>9.1.</c:v>
                </c:pt>
                <c:pt idx="2">
                  <c:v>ti</c:v>
                </c:pt>
                <c:pt idx="3">
                  <c:v>10.1.</c:v>
                </c:pt>
                <c:pt idx="4">
                  <c:v>ke</c:v>
                </c:pt>
                <c:pt idx="5">
                  <c:v>11.1.</c:v>
                </c:pt>
                <c:pt idx="6">
                  <c:v>to</c:v>
                </c:pt>
                <c:pt idx="7">
                  <c:v>12.1.</c:v>
                </c:pt>
                <c:pt idx="8">
                  <c:v>pe</c:v>
                </c:pt>
                <c:pt idx="9">
                  <c:v>13.1.</c:v>
                </c:pt>
                <c:pt idx="10">
                  <c:v>la</c:v>
                </c:pt>
                <c:pt idx="11">
                  <c:v>14.1.</c:v>
                </c:pt>
                <c:pt idx="12">
                  <c:v>su</c:v>
                </c:pt>
                <c:pt idx="13">
                  <c:v>15.1.</c:v>
                </c:pt>
              </c:strCache>
            </c:strRef>
          </c:cat>
          <c:val>
            <c:numRef>
              <c:f>Tiedot!$B$235:$B$248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7ECD-430F-8292-D1EC67175974}"/>
            </c:ext>
          </c:extLst>
        </c:ser>
        <c:ser>
          <c:idx val="1"/>
          <c:order val="1"/>
          <c:tx>
            <c:strRef>
              <c:f>Tiedot!$C$234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Tiedot!$A$235:$A$248</c:f>
              <c:strCache>
                <c:ptCount val="14"/>
                <c:pt idx="0">
                  <c:v>ma</c:v>
                </c:pt>
                <c:pt idx="1">
                  <c:v>9.1.</c:v>
                </c:pt>
                <c:pt idx="2">
                  <c:v>ti</c:v>
                </c:pt>
                <c:pt idx="3">
                  <c:v>10.1.</c:v>
                </c:pt>
                <c:pt idx="4">
                  <c:v>ke</c:v>
                </c:pt>
                <c:pt idx="5">
                  <c:v>11.1.</c:v>
                </c:pt>
                <c:pt idx="6">
                  <c:v>to</c:v>
                </c:pt>
                <c:pt idx="7">
                  <c:v>12.1.</c:v>
                </c:pt>
                <c:pt idx="8">
                  <c:v>pe</c:v>
                </c:pt>
                <c:pt idx="9">
                  <c:v>13.1.</c:v>
                </c:pt>
                <c:pt idx="10">
                  <c:v>la</c:v>
                </c:pt>
                <c:pt idx="11">
                  <c:v>14.1.</c:v>
                </c:pt>
                <c:pt idx="12">
                  <c:v>su</c:v>
                </c:pt>
                <c:pt idx="13">
                  <c:v>15.1.</c:v>
                </c:pt>
              </c:strCache>
            </c:strRef>
          </c:cat>
          <c:val>
            <c:numRef>
              <c:f>Tiedot!$C$235:$C$248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7ECD-430F-8292-D1EC67175974}"/>
            </c:ext>
          </c:extLst>
        </c:ser>
        <c:ser>
          <c:idx val="2"/>
          <c:order val="2"/>
          <c:tx>
            <c:strRef>
              <c:f>Tiedot!$D$234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Tiedot!$A$235:$A$248</c:f>
              <c:strCache>
                <c:ptCount val="14"/>
                <c:pt idx="0">
                  <c:v>ma</c:v>
                </c:pt>
                <c:pt idx="1">
                  <c:v>9.1.</c:v>
                </c:pt>
                <c:pt idx="2">
                  <c:v>ti</c:v>
                </c:pt>
                <c:pt idx="3">
                  <c:v>10.1.</c:v>
                </c:pt>
                <c:pt idx="4">
                  <c:v>ke</c:v>
                </c:pt>
                <c:pt idx="5">
                  <c:v>11.1.</c:v>
                </c:pt>
                <c:pt idx="6">
                  <c:v>to</c:v>
                </c:pt>
                <c:pt idx="7">
                  <c:v>12.1.</c:v>
                </c:pt>
                <c:pt idx="8">
                  <c:v>pe</c:v>
                </c:pt>
                <c:pt idx="9">
                  <c:v>13.1.</c:v>
                </c:pt>
                <c:pt idx="10">
                  <c:v>la</c:v>
                </c:pt>
                <c:pt idx="11">
                  <c:v>14.1.</c:v>
                </c:pt>
                <c:pt idx="12">
                  <c:v>su</c:v>
                </c:pt>
                <c:pt idx="13">
                  <c:v>15.1.</c:v>
                </c:pt>
              </c:strCache>
            </c:strRef>
          </c:cat>
          <c:val>
            <c:numRef>
              <c:f>Tiedot!$D$235:$D$248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7ECD-430F-8292-D1EC67175974}"/>
            </c:ext>
          </c:extLst>
        </c:ser>
        <c:ser>
          <c:idx val="3"/>
          <c:order val="3"/>
          <c:tx>
            <c:strRef>
              <c:f>Tiedot!$E$234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Tiedot!$A$235:$A$248</c:f>
              <c:strCache>
                <c:ptCount val="14"/>
                <c:pt idx="0">
                  <c:v>ma</c:v>
                </c:pt>
                <c:pt idx="1">
                  <c:v>9.1.</c:v>
                </c:pt>
                <c:pt idx="2">
                  <c:v>ti</c:v>
                </c:pt>
                <c:pt idx="3">
                  <c:v>10.1.</c:v>
                </c:pt>
                <c:pt idx="4">
                  <c:v>ke</c:v>
                </c:pt>
                <c:pt idx="5">
                  <c:v>11.1.</c:v>
                </c:pt>
                <c:pt idx="6">
                  <c:v>to</c:v>
                </c:pt>
                <c:pt idx="7">
                  <c:v>12.1.</c:v>
                </c:pt>
                <c:pt idx="8">
                  <c:v>pe</c:v>
                </c:pt>
                <c:pt idx="9">
                  <c:v>13.1.</c:v>
                </c:pt>
                <c:pt idx="10">
                  <c:v>la</c:v>
                </c:pt>
                <c:pt idx="11">
                  <c:v>14.1.</c:v>
                </c:pt>
                <c:pt idx="12">
                  <c:v>su</c:v>
                </c:pt>
                <c:pt idx="13">
                  <c:v>15.1.</c:v>
                </c:pt>
              </c:strCache>
            </c:strRef>
          </c:cat>
          <c:val>
            <c:numRef>
              <c:f>Tiedot!$E$235:$E$248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7ECD-430F-8292-D1EC67175974}"/>
            </c:ext>
          </c:extLst>
        </c:ser>
        <c:ser>
          <c:idx val="4"/>
          <c:order val="4"/>
          <c:tx>
            <c:strRef>
              <c:f>Tiedot!$F$234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Tiedot!$A$235:$A$248</c:f>
              <c:strCache>
                <c:ptCount val="14"/>
                <c:pt idx="0">
                  <c:v>ma</c:v>
                </c:pt>
                <c:pt idx="1">
                  <c:v>9.1.</c:v>
                </c:pt>
                <c:pt idx="2">
                  <c:v>ti</c:v>
                </c:pt>
                <c:pt idx="3">
                  <c:v>10.1.</c:v>
                </c:pt>
                <c:pt idx="4">
                  <c:v>ke</c:v>
                </c:pt>
                <c:pt idx="5">
                  <c:v>11.1.</c:v>
                </c:pt>
                <c:pt idx="6">
                  <c:v>to</c:v>
                </c:pt>
                <c:pt idx="7">
                  <c:v>12.1.</c:v>
                </c:pt>
                <c:pt idx="8">
                  <c:v>pe</c:v>
                </c:pt>
                <c:pt idx="9">
                  <c:v>13.1.</c:v>
                </c:pt>
                <c:pt idx="10">
                  <c:v>la</c:v>
                </c:pt>
                <c:pt idx="11">
                  <c:v>14.1.</c:v>
                </c:pt>
                <c:pt idx="12">
                  <c:v>su</c:v>
                </c:pt>
                <c:pt idx="13">
                  <c:v>15.1.</c:v>
                </c:pt>
              </c:strCache>
            </c:strRef>
          </c:cat>
          <c:val>
            <c:numRef>
              <c:f>Tiedot!$F$235:$F$248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7ECD-430F-8292-D1EC67175974}"/>
            </c:ext>
          </c:extLst>
        </c:ser>
        <c:ser>
          <c:idx val="5"/>
          <c:order val="5"/>
          <c:tx>
            <c:strRef>
              <c:f>Tiedot!$G$234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Tiedot!$A$235:$A$248</c:f>
              <c:strCache>
                <c:ptCount val="14"/>
                <c:pt idx="0">
                  <c:v>ma</c:v>
                </c:pt>
                <c:pt idx="1">
                  <c:v>9.1.</c:v>
                </c:pt>
                <c:pt idx="2">
                  <c:v>ti</c:v>
                </c:pt>
                <c:pt idx="3">
                  <c:v>10.1.</c:v>
                </c:pt>
                <c:pt idx="4">
                  <c:v>ke</c:v>
                </c:pt>
                <c:pt idx="5">
                  <c:v>11.1.</c:v>
                </c:pt>
                <c:pt idx="6">
                  <c:v>to</c:v>
                </c:pt>
                <c:pt idx="7">
                  <c:v>12.1.</c:v>
                </c:pt>
                <c:pt idx="8">
                  <c:v>pe</c:v>
                </c:pt>
                <c:pt idx="9">
                  <c:v>13.1.</c:v>
                </c:pt>
                <c:pt idx="10">
                  <c:v>la</c:v>
                </c:pt>
                <c:pt idx="11">
                  <c:v>14.1.</c:v>
                </c:pt>
                <c:pt idx="12">
                  <c:v>su</c:v>
                </c:pt>
                <c:pt idx="13">
                  <c:v>15.1.</c:v>
                </c:pt>
              </c:strCache>
            </c:strRef>
          </c:cat>
          <c:val>
            <c:numRef>
              <c:f>Tiedot!$G$235:$G$248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7ECD-430F-8292-D1EC67175974}"/>
            </c:ext>
          </c:extLst>
        </c:ser>
        <c:ser>
          <c:idx val="6"/>
          <c:order val="6"/>
          <c:tx>
            <c:strRef>
              <c:f>Tiedot!$H$234</c:f>
              <c:strCache>
                <c:ptCount val="1"/>
                <c:pt idx="0">
                  <c:v>77</c:v>
                </c:pt>
              </c:strCache>
            </c:strRef>
          </c:tx>
          <c:invertIfNegative val="0"/>
          <c:cat>
            <c:strRef>
              <c:f>Tiedot!$A$235:$A$248</c:f>
              <c:strCache>
                <c:ptCount val="14"/>
                <c:pt idx="0">
                  <c:v>ma</c:v>
                </c:pt>
                <c:pt idx="1">
                  <c:v>9.1.</c:v>
                </c:pt>
                <c:pt idx="2">
                  <c:v>ti</c:v>
                </c:pt>
                <c:pt idx="3">
                  <c:v>10.1.</c:v>
                </c:pt>
                <c:pt idx="4">
                  <c:v>ke</c:v>
                </c:pt>
                <c:pt idx="5">
                  <c:v>11.1.</c:v>
                </c:pt>
                <c:pt idx="6">
                  <c:v>to</c:v>
                </c:pt>
                <c:pt idx="7">
                  <c:v>12.1.</c:v>
                </c:pt>
                <c:pt idx="8">
                  <c:v>pe</c:v>
                </c:pt>
                <c:pt idx="9">
                  <c:v>13.1.</c:v>
                </c:pt>
                <c:pt idx="10">
                  <c:v>la</c:v>
                </c:pt>
                <c:pt idx="11">
                  <c:v>14.1.</c:v>
                </c:pt>
                <c:pt idx="12">
                  <c:v>su</c:v>
                </c:pt>
                <c:pt idx="13">
                  <c:v>15.1.</c:v>
                </c:pt>
              </c:strCache>
            </c:strRef>
          </c:cat>
          <c:val>
            <c:numRef>
              <c:f>Tiedot!$H$235:$H$248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7ECD-430F-8292-D1EC671759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0629032"/>
        <c:axId val="1"/>
      </c:barChart>
      <c:catAx>
        <c:axId val="380629032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0629032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509803921568724E-2"/>
          <c:y val="0.12337662337662574"/>
          <c:w val="0.85882352941176454"/>
          <c:h val="0.7694805194805196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Tiedot!$B$253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Tiedot!$A$254:$A$267</c:f>
              <c:strCache>
                <c:ptCount val="14"/>
                <c:pt idx="0">
                  <c:v>ma</c:v>
                </c:pt>
                <c:pt idx="1">
                  <c:v>16.1.</c:v>
                </c:pt>
                <c:pt idx="2">
                  <c:v>ti</c:v>
                </c:pt>
                <c:pt idx="3">
                  <c:v>17.1.</c:v>
                </c:pt>
                <c:pt idx="4">
                  <c:v>ke</c:v>
                </c:pt>
                <c:pt idx="5">
                  <c:v>18.1.</c:v>
                </c:pt>
                <c:pt idx="6">
                  <c:v>to</c:v>
                </c:pt>
                <c:pt idx="7">
                  <c:v>19.1.</c:v>
                </c:pt>
                <c:pt idx="8">
                  <c:v>pe</c:v>
                </c:pt>
                <c:pt idx="9">
                  <c:v>20.1.</c:v>
                </c:pt>
                <c:pt idx="10">
                  <c:v>la</c:v>
                </c:pt>
                <c:pt idx="11">
                  <c:v>21.1.</c:v>
                </c:pt>
                <c:pt idx="12">
                  <c:v>su</c:v>
                </c:pt>
                <c:pt idx="13">
                  <c:v>22.1.</c:v>
                </c:pt>
              </c:strCache>
            </c:strRef>
          </c:cat>
          <c:val>
            <c:numRef>
              <c:f>Tiedot!$B$254:$B$267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4CB6-45F1-90BF-25F6759119F6}"/>
            </c:ext>
          </c:extLst>
        </c:ser>
        <c:ser>
          <c:idx val="1"/>
          <c:order val="1"/>
          <c:tx>
            <c:strRef>
              <c:f>Tiedot!$C$253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Tiedot!$A$254:$A$267</c:f>
              <c:strCache>
                <c:ptCount val="14"/>
                <c:pt idx="0">
                  <c:v>ma</c:v>
                </c:pt>
                <c:pt idx="1">
                  <c:v>16.1.</c:v>
                </c:pt>
                <c:pt idx="2">
                  <c:v>ti</c:v>
                </c:pt>
                <c:pt idx="3">
                  <c:v>17.1.</c:v>
                </c:pt>
                <c:pt idx="4">
                  <c:v>ke</c:v>
                </c:pt>
                <c:pt idx="5">
                  <c:v>18.1.</c:v>
                </c:pt>
                <c:pt idx="6">
                  <c:v>to</c:v>
                </c:pt>
                <c:pt idx="7">
                  <c:v>19.1.</c:v>
                </c:pt>
                <c:pt idx="8">
                  <c:v>pe</c:v>
                </c:pt>
                <c:pt idx="9">
                  <c:v>20.1.</c:v>
                </c:pt>
                <c:pt idx="10">
                  <c:v>la</c:v>
                </c:pt>
                <c:pt idx="11">
                  <c:v>21.1.</c:v>
                </c:pt>
                <c:pt idx="12">
                  <c:v>su</c:v>
                </c:pt>
                <c:pt idx="13">
                  <c:v>22.1.</c:v>
                </c:pt>
              </c:strCache>
            </c:strRef>
          </c:cat>
          <c:val>
            <c:numRef>
              <c:f>Tiedot!$C$254:$C$267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4CB6-45F1-90BF-25F6759119F6}"/>
            </c:ext>
          </c:extLst>
        </c:ser>
        <c:ser>
          <c:idx val="2"/>
          <c:order val="2"/>
          <c:tx>
            <c:strRef>
              <c:f>Tiedot!$D$253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Tiedot!$A$254:$A$267</c:f>
              <c:strCache>
                <c:ptCount val="14"/>
                <c:pt idx="0">
                  <c:v>ma</c:v>
                </c:pt>
                <c:pt idx="1">
                  <c:v>16.1.</c:v>
                </c:pt>
                <c:pt idx="2">
                  <c:v>ti</c:v>
                </c:pt>
                <c:pt idx="3">
                  <c:v>17.1.</c:v>
                </c:pt>
                <c:pt idx="4">
                  <c:v>ke</c:v>
                </c:pt>
                <c:pt idx="5">
                  <c:v>18.1.</c:v>
                </c:pt>
                <c:pt idx="6">
                  <c:v>to</c:v>
                </c:pt>
                <c:pt idx="7">
                  <c:v>19.1.</c:v>
                </c:pt>
                <c:pt idx="8">
                  <c:v>pe</c:v>
                </c:pt>
                <c:pt idx="9">
                  <c:v>20.1.</c:v>
                </c:pt>
                <c:pt idx="10">
                  <c:v>la</c:v>
                </c:pt>
                <c:pt idx="11">
                  <c:v>21.1.</c:v>
                </c:pt>
                <c:pt idx="12">
                  <c:v>su</c:v>
                </c:pt>
                <c:pt idx="13">
                  <c:v>22.1.</c:v>
                </c:pt>
              </c:strCache>
            </c:strRef>
          </c:cat>
          <c:val>
            <c:numRef>
              <c:f>Tiedot!$D$254:$D$267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4CB6-45F1-90BF-25F6759119F6}"/>
            </c:ext>
          </c:extLst>
        </c:ser>
        <c:ser>
          <c:idx val="3"/>
          <c:order val="3"/>
          <c:tx>
            <c:strRef>
              <c:f>Tiedot!$E$253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Tiedot!$A$254:$A$267</c:f>
              <c:strCache>
                <c:ptCount val="14"/>
                <c:pt idx="0">
                  <c:v>ma</c:v>
                </c:pt>
                <c:pt idx="1">
                  <c:v>16.1.</c:v>
                </c:pt>
                <c:pt idx="2">
                  <c:v>ti</c:v>
                </c:pt>
                <c:pt idx="3">
                  <c:v>17.1.</c:v>
                </c:pt>
                <c:pt idx="4">
                  <c:v>ke</c:v>
                </c:pt>
                <c:pt idx="5">
                  <c:v>18.1.</c:v>
                </c:pt>
                <c:pt idx="6">
                  <c:v>to</c:v>
                </c:pt>
                <c:pt idx="7">
                  <c:v>19.1.</c:v>
                </c:pt>
                <c:pt idx="8">
                  <c:v>pe</c:v>
                </c:pt>
                <c:pt idx="9">
                  <c:v>20.1.</c:v>
                </c:pt>
                <c:pt idx="10">
                  <c:v>la</c:v>
                </c:pt>
                <c:pt idx="11">
                  <c:v>21.1.</c:v>
                </c:pt>
                <c:pt idx="12">
                  <c:v>su</c:v>
                </c:pt>
                <c:pt idx="13">
                  <c:v>22.1.</c:v>
                </c:pt>
              </c:strCache>
            </c:strRef>
          </c:cat>
          <c:val>
            <c:numRef>
              <c:f>Tiedot!$E$254:$E$267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4CB6-45F1-90BF-25F6759119F6}"/>
            </c:ext>
          </c:extLst>
        </c:ser>
        <c:ser>
          <c:idx val="4"/>
          <c:order val="4"/>
          <c:tx>
            <c:strRef>
              <c:f>Tiedot!$F$253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Tiedot!$A$254:$A$267</c:f>
              <c:strCache>
                <c:ptCount val="14"/>
                <c:pt idx="0">
                  <c:v>ma</c:v>
                </c:pt>
                <c:pt idx="1">
                  <c:v>16.1.</c:v>
                </c:pt>
                <c:pt idx="2">
                  <c:v>ti</c:v>
                </c:pt>
                <c:pt idx="3">
                  <c:v>17.1.</c:v>
                </c:pt>
                <c:pt idx="4">
                  <c:v>ke</c:v>
                </c:pt>
                <c:pt idx="5">
                  <c:v>18.1.</c:v>
                </c:pt>
                <c:pt idx="6">
                  <c:v>to</c:v>
                </c:pt>
                <c:pt idx="7">
                  <c:v>19.1.</c:v>
                </c:pt>
                <c:pt idx="8">
                  <c:v>pe</c:v>
                </c:pt>
                <c:pt idx="9">
                  <c:v>20.1.</c:v>
                </c:pt>
                <c:pt idx="10">
                  <c:v>la</c:v>
                </c:pt>
                <c:pt idx="11">
                  <c:v>21.1.</c:v>
                </c:pt>
                <c:pt idx="12">
                  <c:v>su</c:v>
                </c:pt>
                <c:pt idx="13">
                  <c:v>22.1.</c:v>
                </c:pt>
              </c:strCache>
            </c:strRef>
          </c:cat>
          <c:val>
            <c:numRef>
              <c:f>Tiedot!$F$254:$F$267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4CB6-45F1-90BF-25F6759119F6}"/>
            </c:ext>
          </c:extLst>
        </c:ser>
        <c:ser>
          <c:idx val="5"/>
          <c:order val="5"/>
          <c:tx>
            <c:strRef>
              <c:f>Tiedot!$G$253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Tiedot!$A$254:$A$267</c:f>
              <c:strCache>
                <c:ptCount val="14"/>
                <c:pt idx="0">
                  <c:v>ma</c:v>
                </c:pt>
                <c:pt idx="1">
                  <c:v>16.1.</c:v>
                </c:pt>
                <c:pt idx="2">
                  <c:v>ti</c:v>
                </c:pt>
                <c:pt idx="3">
                  <c:v>17.1.</c:v>
                </c:pt>
                <c:pt idx="4">
                  <c:v>ke</c:v>
                </c:pt>
                <c:pt idx="5">
                  <c:v>18.1.</c:v>
                </c:pt>
                <c:pt idx="6">
                  <c:v>to</c:v>
                </c:pt>
                <c:pt idx="7">
                  <c:v>19.1.</c:v>
                </c:pt>
                <c:pt idx="8">
                  <c:v>pe</c:v>
                </c:pt>
                <c:pt idx="9">
                  <c:v>20.1.</c:v>
                </c:pt>
                <c:pt idx="10">
                  <c:v>la</c:v>
                </c:pt>
                <c:pt idx="11">
                  <c:v>21.1.</c:v>
                </c:pt>
                <c:pt idx="12">
                  <c:v>su</c:v>
                </c:pt>
                <c:pt idx="13">
                  <c:v>22.1.</c:v>
                </c:pt>
              </c:strCache>
            </c:strRef>
          </c:cat>
          <c:val>
            <c:numRef>
              <c:f>Tiedot!$G$254:$G$267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4CB6-45F1-90BF-25F6759119F6}"/>
            </c:ext>
          </c:extLst>
        </c:ser>
        <c:ser>
          <c:idx val="6"/>
          <c:order val="6"/>
          <c:tx>
            <c:strRef>
              <c:f>Tiedot!$H$253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Tiedot!$A$254:$A$267</c:f>
              <c:strCache>
                <c:ptCount val="14"/>
                <c:pt idx="0">
                  <c:v>ma</c:v>
                </c:pt>
                <c:pt idx="1">
                  <c:v>16.1.</c:v>
                </c:pt>
                <c:pt idx="2">
                  <c:v>ti</c:v>
                </c:pt>
                <c:pt idx="3">
                  <c:v>17.1.</c:v>
                </c:pt>
                <c:pt idx="4">
                  <c:v>ke</c:v>
                </c:pt>
                <c:pt idx="5">
                  <c:v>18.1.</c:v>
                </c:pt>
                <c:pt idx="6">
                  <c:v>to</c:v>
                </c:pt>
                <c:pt idx="7">
                  <c:v>19.1.</c:v>
                </c:pt>
                <c:pt idx="8">
                  <c:v>pe</c:v>
                </c:pt>
                <c:pt idx="9">
                  <c:v>20.1.</c:v>
                </c:pt>
                <c:pt idx="10">
                  <c:v>la</c:v>
                </c:pt>
                <c:pt idx="11">
                  <c:v>21.1.</c:v>
                </c:pt>
                <c:pt idx="12">
                  <c:v>su</c:v>
                </c:pt>
                <c:pt idx="13">
                  <c:v>22.1.</c:v>
                </c:pt>
              </c:strCache>
            </c:strRef>
          </c:cat>
          <c:val>
            <c:numRef>
              <c:f>Tiedot!$H$254:$H$267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4CB6-45F1-90BF-25F6759119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0628048"/>
        <c:axId val="1"/>
      </c:barChart>
      <c:catAx>
        <c:axId val="380628048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0628048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0312634110709038E-2"/>
          <c:y val="0.12541294545736206"/>
          <c:w val="0.87500166893323694"/>
          <c:h val="0.76567903542390192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Tiedot!$B$272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Tiedot!$A$273:$A$286</c:f>
              <c:strCache>
                <c:ptCount val="14"/>
                <c:pt idx="0">
                  <c:v>ma</c:v>
                </c:pt>
                <c:pt idx="1">
                  <c:v>23.1.</c:v>
                </c:pt>
                <c:pt idx="2">
                  <c:v>ti</c:v>
                </c:pt>
                <c:pt idx="3">
                  <c:v>24.1.</c:v>
                </c:pt>
                <c:pt idx="4">
                  <c:v>ke</c:v>
                </c:pt>
                <c:pt idx="5">
                  <c:v>25.1.</c:v>
                </c:pt>
                <c:pt idx="6">
                  <c:v>to</c:v>
                </c:pt>
                <c:pt idx="7">
                  <c:v>26.1.</c:v>
                </c:pt>
                <c:pt idx="8">
                  <c:v>pe</c:v>
                </c:pt>
                <c:pt idx="9">
                  <c:v>27.1.</c:v>
                </c:pt>
                <c:pt idx="10">
                  <c:v>la</c:v>
                </c:pt>
                <c:pt idx="11">
                  <c:v>28.1.</c:v>
                </c:pt>
                <c:pt idx="12">
                  <c:v>su</c:v>
                </c:pt>
                <c:pt idx="13">
                  <c:v>29.1.</c:v>
                </c:pt>
              </c:strCache>
            </c:strRef>
          </c:cat>
          <c:val>
            <c:numRef>
              <c:f>Tiedot!$B$273:$B$286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624F-47D0-80BE-ADF5C4A69C8B}"/>
            </c:ext>
          </c:extLst>
        </c:ser>
        <c:ser>
          <c:idx val="1"/>
          <c:order val="1"/>
          <c:tx>
            <c:strRef>
              <c:f>Tiedot!$C$272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Tiedot!$A$273:$A$286</c:f>
              <c:strCache>
                <c:ptCount val="14"/>
                <c:pt idx="0">
                  <c:v>ma</c:v>
                </c:pt>
                <c:pt idx="1">
                  <c:v>23.1.</c:v>
                </c:pt>
                <c:pt idx="2">
                  <c:v>ti</c:v>
                </c:pt>
                <c:pt idx="3">
                  <c:v>24.1.</c:v>
                </c:pt>
                <c:pt idx="4">
                  <c:v>ke</c:v>
                </c:pt>
                <c:pt idx="5">
                  <c:v>25.1.</c:v>
                </c:pt>
                <c:pt idx="6">
                  <c:v>to</c:v>
                </c:pt>
                <c:pt idx="7">
                  <c:v>26.1.</c:v>
                </c:pt>
                <c:pt idx="8">
                  <c:v>pe</c:v>
                </c:pt>
                <c:pt idx="9">
                  <c:v>27.1.</c:v>
                </c:pt>
                <c:pt idx="10">
                  <c:v>la</c:v>
                </c:pt>
                <c:pt idx="11">
                  <c:v>28.1.</c:v>
                </c:pt>
                <c:pt idx="12">
                  <c:v>su</c:v>
                </c:pt>
                <c:pt idx="13">
                  <c:v>29.1.</c:v>
                </c:pt>
              </c:strCache>
            </c:strRef>
          </c:cat>
          <c:val>
            <c:numRef>
              <c:f>Tiedot!$C$273:$C$286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624F-47D0-80BE-ADF5C4A69C8B}"/>
            </c:ext>
          </c:extLst>
        </c:ser>
        <c:ser>
          <c:idx val="2"/>
          <c:order val="2"/>
          <c:tx>
            <c:strRef>
              <c:f>Tiedot!$D$272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Tiedot!$A$273:$A$286</c:f>
              <c:strCache>
                <c:ptCount val="14"/>
                <c:pt idx="0">
                  <c:v>ma</c:v>
                </c:pt>
                <c:pt idx="1">
                  <c:v>23.1.</c:v>
                </c:pt>
                <c:pt idx="2">
                  <c:v>ti</c:v>
                </c:pt>
                <c:pt idx="3">
                  <c:v>24.1.</c:v>
                </c:pt>
                <c:pt idx="4">
                  <c:v>ke</c:v>
                </c:pt>
                <c:pt idx="5">
                  <c:v>25.1.</c:v>
                </c:pt>
                <c:pt idx="6">
                  <c:v>to</c:v>
                </c:pt>
                <c:pt idx="7">
                  <c:v>26.1.</c:v>
                </c:pt>
                <c:pt idx="8">
                  <c:v>pe</c:v>
                </c:pt>
                <c:pt idx="9">
                  <c:v>27.1.</c:v>
                </c:pt>
                <c:pt idx="10">
                  <c:v>la</c:v>
                </c:pt>
                <c:pt idx="11">
                  <c:v>28.1.</c:v>
                </c:pt>
                <c:pt idx="12">
                  <c:v>su</c:v>
                </c:pt>
                <c:pt idx="13">
                  <c:v>29.1.</c:v>
                </c:pt>
              </c:strCache>
            </c:strRef>
          </c:cat>
          <c:val>
            <c:numRef>
              <c:f>Tiedot!$D$273:$D$286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624F-47D0-80BE-ADF5C4A69C8B}"/>
            </c:ext>
          </c:extLst>
        </c:ser>
        <c:ser>
          <c:idx val="3"/>
          <c:order val="3"/>
          <c:tx>
            <c:strRef>
              <c:f>Tiedot!$E$272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Tiedot!$A$273:$A$286</c:f>
              <c:strCache>
                <c:ptCount val="14"/>
                <c:pt idx="0">
                  <c:v>ma</c:v>
                </c:pt>
                <c:pt idx="1">
                  <c:v>23.1.</c:v>
                </c:pt>
                <c:pt idx="2">
                  <c:v>ti</c:v>
                </c:pt>
                <c:pt idx="3">
                  <c:v>24.1.</c:v>
                </c:pt>
                <c:pt idx="4">
                  <c:v>ke</c:v>
                </c:pt>
                <c:pt idx="5">
                  <c:v>25.1.</c:v>
                </c:pt>
                <c:pt idx="6">
                  <c:v>to</c:v>
                </c:pt>
                <c:pt idx="7">
                  <c:v>26.1.</c:v>
                </c:pt>
                <c:pt idx="8">
                  <c:v>pe</c:v>
                </c:pt>
                <c:pt idx="9">
                  <c:v>27.1.</c:v>
                </c:pt>
                <c:pt idx="10">
                  <c:v>la</c:v>
                </c:pt>
                <c:pt idx="11">
                  <c:v>28.1.</c:v>
                </c:pt>
                <c:pt idx="12">
                  <c:v>su</c:v>
                </c:pt>
                <c:pt idx="13">
                  <c:v>29.1.</c:v>
                </c:pt>
              </c:strCache>
            </c:strRef>
          </c:cat>
          <c:val>
            <c:numRef>
              <c:f>Tiedot!$E$273:$E$286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624F-47D0-80BE-ADF5C4A69C8B}"/>
            </c:ext>
          </c:extLst>
        </c:ser>
        <c:ser>
          <c:idx val="4"/>
          <c:order val="4"/>
          <c:tx>
            <c:strRef>
              <c:f>Tiedot!$F$272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Tiedot!$A$273:$A$286</c:f>
              <c:strCache>
                <c:ptCount val="14"/>
                <c:pt idx="0">
                  <c:v>ma</c:v>
                </c:pt>
                <c:pt idx="1">
                  <c:v>23.1.</c:v>
                </c:pt>
                <c:pt idx="2">
                  <c:v>ti</c:v>
                </c:pt>
                <c:pt idx="3">
                  <c:v>24.1.</c:v>
                </c:pt>
                <c:pt idx="4">
                  <c:v>ke</c:v>
                </c:pt>
                <c:pt idx="5">
                  <c:v>25.1.</c:v>
                </c:pt>
                <c:pt idx="6">
                  <c:v>to</c:v>
                </c:pt>
                <c:pt idx="7">
                  <c:v>26.1.</c:v>
                </c:pt>
                <c:pt idx="8">
                  <c:v>pe</c:v>
                </c:pt>
                <c:pt idx="9">
                  <c:v>27.1.</c:v>
                </c:pt>
                <c:pt idx="10">
                  <c:v>la</c:v>
                </c:pt>
                <c:pt idx="11">
                  <c:v>28.1.</c:v>
                </c:pt>
                <c:pt idx="12">
                  <c:v>su</c:v>
                </c:pt>
                <c:pt idx="13">
                  <c:v>29.1.</c:v>
                </c:pt>
              </c:strCache>
            </c:strRef>
          </c:cat>
          <c:val>
            <c:numRef>
              <c:f>Tiedot!$F$273:$F$286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624F-47D0-80BE-ADF5C4A69C8B}"/>
            </c:ext>
          </c:extLst>
        </c:ser>
        <c:ser>
          <c:idx val="5"/>
          <c:order val="5"/>
          <c:tx>
            <c:strRef>
              <c:f>Tiedot!$G$272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Tiedot!$A$273:$A$286</c:f>
              <c:strCache>
                <c:ptCount val="14"/>
                <c:pt idx="0">
                  <c:v>ma</c:v>
                </c:pt>
                <c:pt idx="1">
                  <c:v>23.1.</c:v>
                </c:pt>
                <c:pt idx="2">
                  <c:v>ti</c:v>
                </c:pt>
                <c:pt idx="3">
                  <c:v>24.1.</c:v>
                </c:pt>
                <c:pt idx="4">
                  <c:v>ke</c:v>
                </c:pt>
                <c:pt idx="5">
                  <c:v>25.1.</c:v>
                </c:pt>
                <c:pt idx="6">
                  <c:v>to</c:v>
                </c:pt>
                <c:pt idx="7">
                  <c:v>26.1.</c:v>
                </c:pt>
                <c:pt idx="8">
                  <c:v>pe</c:v>
                </c:pt>
                <c:pt idx="9">
                  <c:v>27.1.</c:v>
                </c:pt>
                <c:pt idx="10">
                  <c:v>la</c:v>
                </c:pt>
                <c:pt idx="11">
                  <c:v>28.1.</c:v>
                </c:pt>
                <c:pt idx="12">
                  <c:v>su</c:v>
                </c:pt>
                <c:pt idx="13">
                  <c:v>29.1.</c:v>
                </c:pt>
              </c:strCache>
            </c:strRef>
          </c:cat>
          <c:val>
            <c:numRef>
              <c:f>Tiedot!$G$273:$G$286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624F-47D0-80BE-ADF5C4A69C8B}"/>
            </c:ext>
          </c:extLst>
        </c:ser>
        <c:ser>
          <c:idx val="6"/>
          <c:order val="6"/>
          <c:tx>
            <c:strRef>
              <c:f>Tiedot!$H$272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Tiedot!$A$273:$A$286</c:f>
              <c:strCache>
                <c:ptCount val="14"/>
                <c:pt idx="0">
                  <c:v>ma</c:v>
                </c:pt>
                <c:pt idx="1">
                  <c:v>23.1.</c:v>
                </c:pt>
                <c:pt idx="2">
                  <c:v>ti</c:v>
                </c:pt>
                <c:pt idx="3">
                  <c:v>24.1.</c:v>
                </c:pt>
                <c:pt idx="4">
                  <c:v>ke</c:v>
                </c:pt>
                <c:pt idx="5">
                  <c:v>25.1.</c:v>
                </c:pt>
                <c:pt idx="6">
                  <c:v>to</c:v>
                </c:pt>
                <c:pt idx="7">
                  <c:v>26.1.</c:v>
                </c:pt>
                <c:pt idx="8">
                  <c:v>pe</c:v>
                </c:pt>
                <c:pt idx="9">
                  <c:v>27.1.</c:v>
                </c:pt>
                <c:pt idx="10">
                  <c:v>la</c:v>
                </c:pt>
                <c:pt idx="11">
                  <c:v>28.1.</c:v>
                </c:pt>
                <c:pt idx="12">
                  <c:v>su</c:v>
                </c:pt>
                <c:pt idx="13">
                  <c:v>29.1.</c:v>
                </c:pt>
              </c:strCache>
            </c:strRef>
          </c:cat>
          <c:val>
            <c:numRef>
              <c:f>Tiedot!$H$273:$H$286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624F-47D0-80BE-ADF5C4A69C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0628704"/>
        <c:axId val="1"/>
      </c:barChart>
      <c:catAx>
        <c:axId val="380628704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0628704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509803921568724E-2"/>
          <c:y val="0.12337662337662574"/>
          <c:w val="0.85882352941176454"/>
          <c:h val="0.7694805194805196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Tiedot!$B$291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Tiedot!$A$292:$A$305</c:f>
              <c:strCache>
                <c:ptCount val="14"/>
                <c:pt idx="0">
                  <c:v>ma</c:v>
                </c:pt>
                <c:pt idx="1">
                  <c:v>30.1.</c:v>
                </c:pt>
                <c:pt idx="2">
                  <c:v>ti</c:v>
                </c:pt>
                <c:pt idx="3">
                  <c:v>31.1.</c:v>
                </c:pt>
                <c:pt idx="4">
                  <c:v>ke</c:v>
                </c:pt>
                <c:pt idx="5">
                  <c:v>1.2.</c:v>
                </c:pt>
                <c:pt idx="6">
                  <c:v>to</c:v>
                </c:pt>
                <c:pt idx="7">
                  <c:v>2.2.</c:v>
                </c:pt>
                <c:pt idx="8">
                  <c:v>pe</c:v>
                </c:pt>
                <c:pt idx="9">
                  <c:v>3.2.</c:v>
                </c:pt>
                <c:pt idx="10">
                  <c:v>la</c:v>
                </c:pt>
                <c:pt idx="11">
                  <c:v>4.2.</c:v>
                </c:pt>
                <c:pt idx="12">
                  <c:v>su</c:v>
                </c:pt>
                <c:pt idx="13">
                  <c:v>5.2.</c:v>
                </c:pt>
              </c:strCache>
            </c:strRef>
          </c:cat>
          <c:val>
            <c:numRef>
              <c:f>Tiedot!$B$292:$B$305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6066-4C1E-9576-9D6B25FCE197}"/>
            </c:ext>
          </c:extLst>
        </c:ser>
        <c:ser>
          <c:idx val="1"/>
          <c:order val="1"/>
          <c:tx>
            <c:strRef>
              <c:f>Tiedot!$C$291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Tiedot!$A$292:$A$305</c:f>
              <c:strCache>
                <c:ptCount val="14"/>
                <c:pt idx="0">
                  <c:v>ma</c:v>
                </c:pt>
                <c:pt idx="1">
                  <c:v>30.1.</c:v>
                </c:pt>
                <c:pt idx="2">
                  <c:v>ti</c:v>
                </c:pt>
                <c:pt idx="3">
                  <c:v>31.1.</c:v>
                </c:pt>
                <c:pt idx="4">
                  <c:v>ke</c:v>
                </c:pt>
                <c:pt idx="5">
                  <c:v>1.2.</c:v>
                </c:pt>
                <c:pt idx="6">
                  <c:v>to</c:v>
                </c:pt>
                <c:pt idx="7">
                  <c:v>2.2.</c:v>
                </c:pt>
                <c:pt idx="8">
                  <c:v>pe</c:v>
                </c:pt>
                <c:pt idx="9">
                  <c:v>3.2.</c:v>
                </c:pt>
                <c:pt idx="10">
                  <c:v>la</c:v>
                </c:pt>
                <c:pt idx="11">
                  <c:v>4.2.</c:v>
                </c:pt>
                <c:pt idx="12">
                  <c:v>su</c:v>
                </c:pt>
                <c:pt idx="13">
                  <c:v>5.2.</c:v>
                </c:pt>
              </c:strCache>
            </c:strRef>
          </c:cat>
          <c:val>
            <c:numRef>
              <c:f>Tiedot!$C$292:$C$305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6066-4C1E-9576-9D6B25FCE197}"/>
            </c:ext>
          </c:extLst>
        </c:ser>
        <c:ser>
          <c:idx val="2"/>
          <c:order val="2"/>
          <c:tx>
            <c:strRef>
              <c:f>Tiedot!$D$291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Tiedot!$A$292:$A$305</c:f>
              <c:strCache>
                <c:ptCount val="14"/>
                <c:pt idx="0">
                  <c:v>ma</c:v>
                </c:pt>
                <c:pt idx="1">
                  <c:v>30.1.</c:v>
                </c:pt>
                <c:pt idx="2">
                  <c:v>ti</c:v>
                </c:pt>
                <c:pt idx="3">
                  <c:v>31.1.</c:v>
                </c:pt>
                <c:pt idx="4">
                  <c:v>ke</c:v>
                </c:pt>
                <c:pt idx="5">
                  <c:v>1.2.</c:v>
                </c:pt>
                <c:pt idx="6">
                  <c:v>to</c:v>
                </c:pt>
                <c:pt idx="7">
                  <c:v>2.2.</c:v>
                </c:pt>
                <c:pt idx="8">
                  <c:v>pe</c:v>
                </c:pt>
                <c:pt idx="9">
                  <c:v>3.2.</c:v>
                </c:pt>
                <c:pt idx="10">
                  <c:v>la</c:v>
                </c:pt>
                <c:pt idx="11">
                  <c:v>4.2.</c:v>
                </c:pt>
                <c:pt idx="12">
                  <c:v>su</c:v>
                </c:pt>
                <c:pt idx="13">
                  <c:v>5.2.</c:v>
                </c:pt>
              </c:strCache>
            </c:strRef>
          </c:cat>
          <c:val>
            <c:numRef>
              <c:f>Tiedot!$D$292:$D$305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6066-4C1E-9576-9D6B25FCE197}"/>
            </c:ext>
          </c:extLst>
        </c:ser>
        <c:ser>
          <c:idx val="3"/>
          <c:order val="3"/>
          <c:tx>
            <c:strRef>
              <c:f>Tiedot!$E$291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Tiedot!$A$292:$A$305</c:f>
              <c:strCache>
                <c:ptCount val="14"/>
                <c:pt idx="0">
                  <c:v>ma</c:v>
                </c:pt>
                <c:pt idx="1">
                  <c:v>30.1.</c:v>
                </c:pt>
                <c:pt idx="2">
                  <c:v>ti</c:v>
                </c:pt>
                <c:pt idx="3">
                  <c:v>31.1.</c:v>
                </c:pt>
                <c:pt idx="4">
                  <c:v>ke</c:v>
                </c:pt>
                <c:pt idx="5">
                  <c:v>1.2.</c:v>
                </c:pt>
                <c:pt idx="6">
                  <c:v>to</c:v>
                </c:pt>
                <c:pt idx="7">
                  <c:v>2.2.</c:v>
                </c:pt>
                <c:pt idx="8">
                  <c:v>pe</c:v>
                </c:pt>
                <c:pt idx="9">
                  <c:v>3.2.</c:v>
                </c:pt>
                <c:pt idx="10">
                  <c:v>la</c:v>
                </c:pt>
                <c:pt idx="11">
                  <c:v>4.2.</c:v>
                </c:pt>
                <c:pt idx="12">
                  <c:v>su</c:v>
                </c:pt>
                <c:pt idx="13">
                  <c:v>5.2.</c:v>
                </c:pt>
              </c:strCache>
            </c:strRef>
          </c:cat>
          <c:val>
            <c:numRef>
              <c:f>Tiedot!$E$292:$E$305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6066-4C1E-9576-9D6B25FCE197}"/>
            </c:ext>
          </c:extLst>
        </c:ser>
        <c:ser>
          <c:idx val="4"/>
          <c:order val="4"/>
          <c:tx>
            <c:strRef>
              <c:f>Tiedot!$F$291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Tiedot!$A$292:$A$305</c:f>
              <c:strCache>
                <c:ptCount val="14"/>
                <c:pt idx="0">
                  <c:v>ma</c:v>
                </c:pt>
                <c:pt idx="1">
                  <c:v>30.1.</c:v>
                </c:pt>
                <c:pt idx="2">
                  <c:v>ti</c:v>
                </c:pt>
                <c:pt idx="3">
                  <c:v>31.1.</c:v>
                </c:pt>
                <c:pt idx="4">
                  <c:v>ke</c:v>
                </c:pt>
                <c:pt idx="5">
                  <c:v>1.2.</c:v>
                </c:pt>
                <c:pt idx="6">
                  <c:v>to</c:v>
                </c:pt>
                <c:pt idx="7">
                  <c:v>2.2.</c:v>
                </c:pt>
                <c:pt idx="8">
                  <c:v>pe</c:v>
                </c:pt>
                <c:pt idx="9">
                  <c:v>3.2.</c:v>
                </c:pt>
                <c:pt idx="10">
                  <c:v>la</c:v>
                </c:pt>
                <c:pt idx="11">
                  <c:v>4.2.</c:v>
                </c:pt>
                <c:pt idx="12">
                  <c:v>su</c:v>
                </c:pt>
                <c:pt idx="13">
                  <c:v>5.2.</c:v>
                </c:pt>
              </c:strCache>
            </c:strRef>
          </c:cat>
          <c:val>
            <c:numRef>
              <c:f>Tiedot!$F$292:$F$305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6066-4C1E-9576-9D6B25FCE197}"/>
            </c:ext>
          </c:extLst>
        </c:ser>
        <c:ser>
          <c:idx val="5"/>
          <c:order val="5"/>
          <c:tx>
            <c:strRef>
              <c:f>Tiedot!$G$291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Tiedot!$A$292:$A$305</c:f>
              <c:strCache>
                <c:ptCount val="14"/>
                <c:pt idx="0">
                  <c:v>ma</c:v>
                </c:pt>
                <c:pt idx="1">
                  <c:v>30.1.</c:v>
                </c:pt>
                <c:pt idx="2">
                  <c:v>ti</c:v>
                </c:pt>
                <c:pt idx="3">
                  <c:v>31.1.</c:v>
                </c:pt>
                <c:pt idx="4">
                  <c:v>ke</c:v>
                </c:pt>
                <c:pt idx="5">
                  <c:v>1.2.</c:v>
                </c:pt>
                <c:pt idx="6">
                  <c:v>to</c:v>
                </c:pt>
                <c:pt idx="7">
                  <c:v>2.2.</c:v>
                </c:pt>
                <c:pt idx="8">
                  <c:v>pe</c:v>
                </c:pt>
                <c:pt idx="9">
                  <c:v>3.2.</c:v>
                </c:pt>
                <c:pt idx="10">
                  <c:v>la</c:v>
                </c:pt>
                <c:pt idx="11">
                  <c:v>4.2.</c:v>
                </c:pt>
                <c:pt idx="12">
                  <c:v>su</c:v>
                </c:pt>
                <c:pt idx="13">
                  <c:v>5.2.</c:v>
                </c:pt>
              </c:strCache>
            </c:strRef>
          </c:cat>
          <c:val>
            <c:numRef>
              <c:f>Tiedot!$G$292:$G$305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6066-4C1E-9576-9D6B25FCE197}"/>
            </c:ext>
          </c:extLst>
        </c:ser>
        <c:ser>
          <c:idx val="6"/>
          <c:order val="6"/>
          <c:tx>
            <c:strRef>
              <c:f>Tiedot!$H$291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Tiedot!$A$292:$A$305</c:f>
              <c:strCache>
                <c:ptCount val="14"/>
                <c:pt idx="0">
                  <c:v>ma</c:v>
                </c:pt>
                <c:pt idx="1">
                  <c:v>30.1.</c:v>
                </c:pt>
                <c:pt idx="2">
                  <c:v>ti</c:v>
                </c:pt>
                <c:pt idx="3">
                  <c:v>31.1.</c:v>
                </c:pt>
                <c:pt idx="4">
                  <c:v>ke</c:v>
                </c:pt>
                <c:pt idx="5">
                  <c:v>1.2.</c:v>
                </c:pt>
                <c:pt idx="6">
                  <c:v>to</c:v>
                </c:pt>
                <c:pt idx="7">
                  <c:v>2.2.</c:v>
                </c:pt>
                <c:pt idx="8">
                  <c:v>pe</c:v>
                </c:pt>
                <c:pt idx="9">
                  <c:v>3.2.</c:v>
                </c:pt>
                <c:pt idx="10">
                  <c:v>la</c:v>
                </c:pt>
                <c:pt idx="11">
                  <c:v>4.2.</c:v>
                </c:pt>
                <c:pt idx="12">
                  <c:v>su</c:v>
                </c:pt>
                <c:pt idx="13">
                  <c:v>5.2.</c:v>
                </c:pt>
              </c:strCache>
            </c:strRef>
          </c:cat>
          <c:val>
            <c:numRef>
              <c:f>Tiedot!$H$292:$H$305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6066-4C1E-9576-9D6B25FCE1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2216016"/>
        <c:axId val="1"/>
      </c:barChart>
      <c:catAx>
        <c:axId val="382216016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2216016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509803921568724E-2"/>
          <c:y val="0.12459016393442623"/>
          <c:w val="0.85882352941176454"/>
          <c:h val="0.7672131147540987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Tiedot!$B$310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Tiedot!$A$311:$A$324</c:f>
              <c:strCache>
                <c:ptCount val="14"/>
                <c:pt idx="0">
                  <c:v>ma</c:v>
                </c:pt>
                <c:pt idx="1">
                  <c:v>6.2.</c:v>
                </c:pt>
                <c:pt idx="2">
                  <c:v>ti</c:v>
                </c:pt>
                <c:pt idx="3">
                  <c:v>7.2.</c:v>
                </c:pt>
                <c:pt idx="4">
                  <c:v>ke</c:v>
                </c:pt>
                <c:pt idx="5">
                  <c:v>8.2.</c:v>
                </c:pt>
                <c:pt idx="6">
                  <c:v>to</c:v>
                </c:pt>
                <c:pt idx="7">
                  <c:v>9.2.</c:v>
                </c:pt>
                <c:pt idx="8">
                  <c:v>pe</c:v>
                </c:pt>
                <c:pt idx="9">
                  <c:v>10.2.</c:v>
                </c:pt>
                <c:pt idx="10">
                  <c:v>la</c:v>
                </c:pt>
                <c:pt idx="11">
                  <c:v>11.2.</c:v>
                </c:pt>
                <c:pt idx="12">
                  <c:v>su</c:v>
                </c:pt>
                <c:pt idx="13">
                  <c:v>12.2.</c:v>
                </c:pt>
              </c:strCache>
            </c:strRef>
          </c:cat>
          <c:val>
            <c:numRef>
              <c:f>Tiedot!$B$311:$B$324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109A-41EB-876F-19534015DB26}"/>
            </c:ext>
          </c:extLst>
        </c:ser>
        <c:ser>
          <c:idx val="1"/>
          <c:order val="1"/>
          <c:tx>
            <c:strRef>
              <c:f>Tiedot!$C$310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Tiedot!$A$311:$A$324</c:f>
              <c:strCache>
                <c:ptCount val="14"/>
                <c:pt idx="0">
                  <c:v>ma</c:v>
                </c:pt>
                <c:pt idx="1">
                  <c:v>6.2.</c:v>
                </c:pt>
                <c:pt idx="2">
                  <c:v>ti</c:v>
                </c:pt>
                <c:pt idx="3">
                  <c:v>7.2.</c:v>
                </c:pt>
                <c:pt idx="4">
                  <c:v>ke</c:v>
                </c:pt>
                <c:pt idx="5">
                  <c:v>8.2.</c:v>
                </c:pt>
                <c:pt idx="6">
                  <c:v>to</c:v>
                </c:pt>
                <c:pt idx="7">
                  <c:v>9.2.</c:v>
                </c:pt>
                <c:pt idx="8">
                  <c:v>pe</c:v>
                </c:pt>
                <c:pt idx="9">
                  <c:v>10.2.</c:v>
                </c:pt>
                <c:pt idx="10">
                  <c:v>la</c:v>
                </c:pt>
                <c:pt idx="11">
                  <c:v>11.2.</c:v>
                </c:pt>
                <c:pt idx="12">
                  <c:v>su</c:v>
                </c:pt>
                <c:pt idx="13">
                  <c:v>12.2.</c:v>
                </c:pt>
              </c:strCache>
            </c:strRef>
          </c:cat>
          <c:val>
            <c:numRef>
              <c:f>Tiedot!$C$311:$C$324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109A-41EB-876F-19534015DB26}"/>
            </c:ext>
          </c:extLst>
        </c:ser>
        <c:ser>
          <c:idx val="2"/>
          <c:order val="2"/>
          <c:tx>
            <c:strRef>
              <c:f>Tiedot!$D$310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Tiedot!$A$311:$A$324</c:f>
              <c:strCache>
                <c:ptCount val="14"/>
                <c:pt idx="0">
                  <c:v>ma</c:v>
                </c:pt>
                <c:pt idx="1">
                  <c:v>6.2.</c:v>
                </c:pt>
                <c:pt idx="2">
                  <c:v>ti</c:v>
                </c:pt>
                <c:pt idx="3">
                  <c:v>7.2.</c:v>
                </c:pt>
                <c:pt idx="4">
                  <c:v>ke</c:v>
                </c:pt>
                <c:pt idx="5">
                  <c:v>8.2.</c:v>
                </c:pt>
                <c:pt idx="6">
                  <c:v>to</c:v>
                </c:pt>
                <c:pt idx="7">
                  <c:v>9.2.</c:v>
                </c:pt>
                <c:pt idx="8">
                  <c:v>pe</c:v>
                </c:pt>
                <c:pt idx="9">
                  <c:v>10.2.</c:v>
                </c:pt>
                <c:pt idx="10">
                  <c:v>la</c:v>
                </c:pt>
                <c:pt idx="11">
                  <c:v>11.2.</c:v>
                </c:pt>
                <c:pt idx="12">
                  <c:v>su</c:v>
                </c:pt>
                <c:pt idx="13">
                  <c:v>12.2.</c:v>
                </c:pt>
              </c:strCache>
            </c:strRef>
          </c:cat>
          <c:val>
            <c:numRef>
              <c:f>Tiedot!$D$311:$D$324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109A-41EB-876F-19534015DB26}"/>
            </c:ext>
          </c:extLst>
        </c:ser>
        <c:ser>
          <c:idx val="3"/>
          <c:order val="3"/>
          <c:tx>
            <c:strRef>
              <c:f>Tiedot!$E$310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Tiedot!$A$311:$A$324</c:f>
              <c:strCache>
                <c:ptCount val="14"/>
                <c:pt idx="0">
                  <c:v>ma</c:v>
                </c:pt>
                <c:pt idx="1">
                  <c:v>6.2.</c:v>
                </c:pt>
                <c:pt idx="2">
                  <c:v>ti</c:v>
                </c:pt>
                <c:pt idx="3">
                  <c:v>7.2.</c:v>
                </c:pt>
                <c:pt idx="4">
                  <c:v>ke</c:v>
                </c:pt>
                <c:pt idx="5">
                  <c:v>8.2.</c:v>
                </c:pt>
                <c:pt idx="6">
                  <c:v>to</c:v>
                </c:pt>
                <c:pt idx="7">
                  <c:v>9.2.</c:v>
                </c:pt>
                <c:pt idx="8">
                  <c:v>pe</c:v>
                </c:pt>
                <c:pt idx="9">
                  <c:v>10.2.</c:v>
                </c:pt>
                <c:pt idx="10">
                  <c:v>la</c:v>
                </c:pt>
                <c:pt idx="11">
                  <c:v>11.2.</c:v>
                </c:pt>
                <c:pt idx="12">
                  <c:v>su</c:v>
                </c:pt>
                <c:pt idx="13">
                  <c:v>12.2.</c:v>
                </c:pt>
              </c:strCache>
            </c:strRef>
          </c:cat>
          <c:val>
            <c:numRef>
              <c:f>Tiedot!$E$311:$E$324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109A-41EB-876F-19534015DB26}"/>
            </c:ext>
          </c:extLst>
        </c:ser>
        <c:ser>
          <c:idx val="4"/>
          <c:order val="4"/>
          <c:tx>
            <c:strRef>
              <c:f>Tiedot!$F$310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Tiedot!$A$311:$A$324</c:f>
              <c:strCache>
                <c:ptCount val="14"/>
                <c:pt idx="0">
                  <c:v>ma</c:v>
                </c:pt>
                <c:pt idx="1">
                  <c:v>6.2.</c:v>
                </c:pt>
                <c:pt idx="2">
                  <c:v>ti</c:v>
                </c:pt>
                <c:pt idx="3">
                  <c:v>7.2.</c:v>
                </c:pt>
                <c:pt idx="4">
                  <c:v>ke</c:v>
                </c:pt>
                <c:pt idx="5">
                  <c:v>8.2.</c:v>
                </c:pt>
                <c:pt idx="6">
                  <c:v>to</c:v>
                </c:pt>
                <c:pt idx="7">
                  <c:v>9.2.</c:v>
                </c:pt>
                <c:pt idx="8">
                  <c:v>pe</c:v>
                </c:pt>
                <c:pt idx="9">
                  <c:v>10.2.</c:v>
                </c:pt>
                <c:pt idx="10">
                  <c:v>la</c:v>
                </c:pt>
                <c:pt idx="11">
                  <c:v>11.2.</c:v>
                </c:pt>
                <c:pt idx="12">
                  <c:v>su</c:v>
                </c:pt>
                <c:pt idx="13">
                  <c:v>12.2.</c:v>
                </c:pt>
              </c:strCache>
            </c:strRef>
          </c:cat>
          <c:val>
            <c:numRef>
              <c:f>Tiedot!$F$311:$F$324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109A-41EB-876F-19534015DB26}"/>
            </c:ext>
          </c:extLst>
        </c:ser>
        <c:ser>
          <c:idx val="5"/>
          <c:order val="5"/>
          <c:tx>
            <c:strRef>
              <c:f>Tiedot!$G$310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Tiedot!$A$311:$A$324</c:f>
              <c:strCache>
                <c:ptCount val="14"/>
                <c:pt idx="0">
                  <c:v>ma</c:v>
                </c:pt>
                <c:pt idx="1">
                  <c:v>6.2.</c:v>
                </c:pt>
                <c:pt idx="2">
                  <c:v>ti</c:v>
                </c:pt>
                <c:pt idx="3">
                  <c:v>7.2.</c:v>
                </c:pt>
                <c:pt idx="4">
                  <c:v>ke</c:v>
                </c:pt>
                <c:pt idx="5">
                  <c:v>8.2.</c:v>
                </c:pt>
                <c:pt idx="6">
                  <c:v>to</c:v>
                </c:pt>
                <c:pt idx="7">
                  <c:v>9.2.</c:v>
                </c:pt>
                <c:pt idx="8">
                  <c:v>pe</c:v>
                </c:pt>
                <c:pt idx="9">
                  <c:v>10.2.</c:v>
                </c:pt>
                <c:pt idx="10">
                  <c:v>la</c:v>
                </c:pt>
                <c:pt idx="11">
                  <c:v>11.2.</c:v>
                </c:pt>
                <c:pt idx="12">
                  <c:v>su</c:v>
                </c:pt>
                <c:pt idx="13">
                  <c:v>12.2.</c:v>
                </c:pt>
              </c:strCache>
            </c:strRef>
          </c:cat>
          <c:val>
            <c:numRef>
              <c:f>Tiedot!$G$311:$G$324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109A-41EB-876F-19534015DB26}"/>
            </c:ext>
          </c:extLst>
        </c:ser>
        <c:ser>
          <c:idx val="6"/>
          <c:order val="6"/>
          <c:tx>
            <c:strRef>
              <c:f>Tiedot!$H$310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Tiedot!$A$311:$A$324</c:f>
              <c:strCache>
                <c:ptCount val="14"/>
                <c:pt idx="0">
                  <c:v>ma</c:v>
                </c:pt>
                <c:pt idx="1">
                  <c:v>6.2.</c:v>
                </c:pt>
                <c:pt idx="2">
                  <c:v>ti</c:v>
                </c:pt>
                <c:pt idx="3">
                  <c:v>7.2.</c:v>
                </c:pt>
                <c:pt idx="4">
                  <c:v>ke</c:v>
                </c:pt>
                <c:pt idx="5">
                  <c:v>8.2.</c:v>
                </c:pt>
                <c:pt idx="6">
                  <c:v>to</c:v>
                </c:pt>
                <c:pt idx="7">
                  <c:v>9.2.</c:v>
                </c:pt>
                <c:pt idx="8">
                  <c:v>pe</c:v>
                </c:pt>
                <c:pt idx="9">
                  <c:v>10.2.</c:v>
                </c:pt>
                <c:pt idx="10">
                  <c:v>la</c:v>
                </c:pt>
                <c:pt idx="11">
                  <c:v>11.2.</c:v>
                </c:pt>
                <c:pt idx="12">
                  <c:v>su</c:v>
                </c:pt>
                <c:pt idx="13">
                  <c:v>12.2.</c:v>
                </c:pt>
              </c:strCache>
            </c:strRef>
          </c:cat>
          <c:val>
            <c:numRef>
              <c:f>Tiedot!$H$311:$H$324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109A-41EB-876F-19534015DB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2216344"/>
        <c:axId val="1"/>
      </c:barChart>
      <c:catAx>
        <c:axId val="382216344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2216344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218750000000014E-2"/>
          <c:y val="0.12337662337662574"/>
          <c:w val="0.85937500000000933"/>
          <c:h val="0.7694805194805196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Tiedot!$B$329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Tiedot!$A$330:$A$343</c:f>
              <c:strCache>
                <c:ptCount val="14"/>
                <c:pt idx="0">
                  <c:v>ma</c:v>
                </c:pt>
                <c:pt idx="1">
                  <c:v>13.2.</c:v>
                </c:pt>
                <c:pt idx="2">
                  <c:v>ti</c:v>
                </c:pt>
                <c:pt idx="3">
                  <c:v>14.2.</c:v>
                </c:pt>
                <c:pt idx="4">
                  <c:v>ke</c:v>
                </c:pt>
                <c:pt idx="5">
                  <c:v>15.2.</c:v>
                </c:pt>
                <c:pt idx="6">
                  <c:v>to</c:v>
                </c:pt>
                <c:pt idx="7">
                  <c:v>16.2.</c:v>
                </c:pt>
                <c:pt idx="8">
                  <c:v>pe</c:v>
                </c:pt>
                <c:pt idx="9">
                  <c:v>17.2.</c:v>
                </c:pt>
                <c:pt idx="10">
                  <c:v>la</c:v>
                </c:pt>
                <c:pt idx="11">
                  <c:v>18.2.</c:v>
                </c:pt>
                <c:pt idx="12">
                  <c:v>su</c:v>
                </c:pt>
                <c:pt idx="13">
                  <c:v>19.2.</c:v>
                </c:pt>
              </c:strCache>
            </c:strRef>
          </c:cat>
          <c:val>
            <c:numRef>
              <c:f>Tiedot!$B$330:$B$343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5B0E-4D6A-8398-900A55D0A1F3}"/>
            </c:ext>
          </c:extLst>
        </c:ser>
        <c:ser>
          <c:idx val="1"/>
          <c:order val="1"/>
          <c:tx>
            <c:strRef>
              <c:f>Tiedot!$C$329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Tiedot!$A$330:$A$343</c:f>
              <c:strCache>
                <c:ptCount val="14"/>
                <c:pt idx="0">
                  <c:v>ma</c:v>
                </c:pt>
                <c:pt idx="1">
                  <c:v>13.2.</c:v>
                </c:pt>
                <c:pt idx="2">
                  <c:v>ti</c:v>
                </c:pt>
                <c:pt idx="3">
                  <c:v>14.2.</c:v>
                </c:pt>
                <c:pt idx="4">
                  <c:v>ke</c:v>
                </c:pt>
                <c:pt idx="5">
                  <c:v>15.2.</c:v>
                </c:pt>
                <c:pt idx="6">
                  <c:v>to</c:v>
                </c:pt>
                <c:pt idx="7">
                  <c:v>16.2.</c:v>
                </c:pt>
                <c:pt idx="8">
                  <c:v>pe</c:v>
                </c:pt>
                <c:pt idx="9">
                  <c:v>17.2.</c:v>
                </c:pt>
                <c:pt idx="10">
                  <c:v>la</c:v>
                </c:pt>
                <c:pt idx="11">
                  <c:v>18.2.</c:v>
                </c:pt>
                <c:pt idx="12">
                  <c:v>su</c:v>
                </c:pt>
                <c:pt idx="13">
                  <c:v>19.2.</c:v>
                </c:pt>
              </c:strCache>
            </c:strRef>
          </c:cat>
          <c:val>
            <c:numRef>
              <c:f>Tiedot!$C$330:$C$343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5B0E-4D6A-8398-900A55D0A1F3}"/>
            </c:ext>
          </c:extLst>
        </c:ser>
        <c:ser>
          <c:idx val="2"/>
          <c:order val="2"/>
          <c:tx>
            <c:strRef>
              <c:f>Tiedot!$D$329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Tiedot!$A$330:$A$343</c:f>
              <c:strCache>
                <c:ptCount val="14"/>
                <c:pt idx="0">
                  <c:v>ma</c:v>
                </c:pt>
                <c:pt idx="1">
                  <c:v>13.2.</c:v>
                </c:pt>
                <c:pt idx="2">
                  <c:v>ti</c:v>
                </c:pt>
                <c:pt idx="3">
                  <c:v>14.2.</c:v>
                </c:pt>
                <c:pt idx="4">
                  <c:v>ke</c:v>
                </c:pt>
                <c:pt idx="5">
                  <c:v>15.2.</c:v>
                </c:pt>
                <c:pt idx="6">
                  <c:v>to</c:v>
                </c:pt>
                <c:pt idx="7">
                  <c:v>16.2.</c:v>
                </c:pt>
                <c:pt idx="8">
                  <c:v>pe</c:v>
                </c:pt>
                <c:pt idx="9">
                  <c:v>17.2.</c:v>
                </c:pt>
                <c:pt idx="10">
                  <c:v>la</c:v>
                </c:pt>
                <c:pt idx="11">
                  <c:v>18.2.</c:v>
                </c:pt>
                <c:pt idx="12">
                  <c:v>su</c:v>
                </c:pt>
                <c:pt idx="13">
                  <c:v>19.2.</c:v>
                </c:pt>
              </c:strCache>
            </c:strRef>
          </c:cat>
          <c:val>
            <c:numRef>
              <c:f>Tiedot!$D$330:$D$343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5B0E-4D6A-8398-900A55D0A1F3}"/>
            </c:ext>
          </c:extLst>
        </c:ser>
        <c:ser>
          <c:idx val="3"/>
          <c:order val="3"/>
          <c:tx>
            <c:strRef>
              <c:f>Tiedot!$E$329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Tiedot!$A$330:$A$343</c:f>
              <c:strCache>
                <c:ptCount val="14"/>
                <c:pt idx="0">
                  <c:v>ma</c:v>
                </c:pt>
                <c:pt idx="1">
                  <c:v>13.2.</c:v>
                </c:pt>
                <c:pt idx="2">
                  <c:v>ti</c:v>
                </c:pt>
                <c:pt idx="3">
                  <c:v>14.2.</c:v>
                </c:pt>
                <c:pt idx="4">
                  <c:v>ke</c:v>
                </c:pt>
                <c:pt idx="5">
                  <c:v>15.2.</c:v>
                </c:pt>
                <c:pt idx="6">
                  <c:v>to</c:v>
                </c:pt>
                <c:pt idx="7">
                  <c:v>16.2.</c:v>
                </c:pt>
                <c:pt idx="8">
                  <c:v>pe</c:v>
                </c:pt>
                <c:pt idx="9">
                  <c:v>17.2.</c:v>
                </c:pt>
                <c:pt idx="10">
                  <c:v>la</c:v>
                </c:pt>
                <c:pt idx="11">
                  <c:v>18.2.</c:v>
                </c:pt>
                <c:pt idx="12">
                  <c:v>su</c:v>
                </c:pt>
                <c:pt idx="13">
                  <c:v>19.2.</c:v>
                </c:pt>
              </c:strCache>
            </c:strRef>
          </c:cat>
          <c:val>
            <c:numRef>
              <c:f>Tiedot!$E$330:$E$343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5B0E-4D6A-8398-900A55D0A1F3}"/>
            </c:ext>
          </c:extLst>
        </c:ser>
        <c:ser>
          <c:idx val="4"/>
          <c:order val="4"/>
          <c:tx>
            <c:strRef>
              <c:f>Tiedot!$F$329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Tiedot!$A$330:$A$343</c:f>
              <c:strCache>
                <c:ptCount val="14"/>
                <c:pt idx="0">
                  <c:v>ma</c:v>
                </c:pt>
                <c:pt idx="1">
                  <c:v>13.2.</c:v>
                </c:pt>
                <c:pt idx="2">
                  <c:v>ti</c:v>
                </c:pt>
                <c:pt idx="3">
                  <c:v>14.2.</c:v>
                </c:pt>
                <c:pt idx="4">
                  <c:v>ke</c:v>
                </c:pt>
                <c:pt idx="5">
                  <c:v>15.2.</c:v>
                </c:pt>
                <c:pt idx="6">
                  <c:v>to</c:v>
                </c:pt>
                <c:pt idx="7">
                  <c:v>16.2.</c:v>
                </c:pt>
                <c:pt idx="8">
                  <c:v>pe</c:v>
                </c:pt>
                <c:pt idx="9">
                  <c:v>17.2.</c:v>
                </c:pt>
                <c:pt idx="10">
                  <c:v>la</c:v>
                </c:pt>
                <c:pt idx="11">
                  <c:v>18.2.</c:v>
                </c:pt>
                <c:pt idx="12">
                  <c:v>su</c:v>
                </c:pt>
                <c:pt idx="13">
                  <c:v>19.2.</c:v>
                </c:pt>
              </c:strCache>
            </c:strRef>
          </c:cat>
          <c:val>
            <c:numRef>
              <c:f>Tiedot!$F$330:$F$343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5B0E-4D6A-8398-900A55D0A1F3}"/>
            </c:ext>
          </c:extLst>
        </c:ser>
        <c:ser>
          <c:idx val="5"/>
          <c:order val="5"/>
          <c:tx>
            <c:strRef>
              <c:f>Tiedot!$G$329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Tiedot!$A$330:$A$343</c:f>
              <c:strCache>
                <c:ptCount val="14"/>
                <c:pt idx="0">
                  <c:v>ma</c:v>
                </c:pt>
                <c:pt idx="1">
                  <c:v>13.2.</c:v>
                </c:pt>
                <c:pt idx="2">
                  <c:v>ti</c:v>
                </c:pt>
                <c:pt idx="3">
                  <c:v>14.2.</c:v>
                </c:pt>
                <c:pt idx="4">
                  <c:v>ke</c:v>
                </c:pt>
                <c:pt idx="5">
                  <c:v>15.2.</c:v>
                </c:pt>
                <c:pt idx="6">
                  <c:v>to</c:v>
                </c:pt>
                <c:pt idx="7">
                  <c:v>16.2.</c:v>
                </c:pt>
                <c:pt idx="8">
                  <c:v>pe</c:v>
                </c:pt>
                <c:pt idx="9">
                  <c:v>17.2.</c:v>
                </c:pt>
                <c:pt idx="10">
                  <c:v>la</c:v>
                </c:pt>
                <c:pt idx="11">
                  <c:v>18.2.</c:v>
                </c:pt>
                <c:pt idx="12">
                  <c:v>su</c:v>
                </c:pt>
                <c:pt idx="13">
                  <c:v>19.2.</c:v>
                </c:pt>
              </c:strCache>
            </c:strRef>
          </c:cat>
          <c:val>
            <c:numRef>
              <c:f>Tiedot!$G$330:$G$343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5B0E-4D6A-8398-900A55D0A1F3}"/>
            </c:ext>
          </c:extLst>
        </c:ser>
        <c:ser>
          <c:idx val="6"/>
          <c:order val="6"/>
          <c:tx>
            <c:strRef>
              <c:f>Tiedot!$H$329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Tiedot!$A$330:$A$343</c:f>
              <c:strCache>
                <c:ptCount val="14"/>
                <c:pt idx="0">
                  <c:v>ma</c:v>
                </c:pt>
                <c:pt idx="1">
                  <c:v>13.2.</c:v>
                </c:pt>
                <c:pt idx="2">
                  <c:v>ti</c:v>
                </c:pt>
                <c:pt idx="3">
                  <c:v>14.2.</c:v>
                </c:pt>
                <c:pt idx="4">
                  <c:v>ke</c:v>
                </c:pt>
                <c:pt idx="5">
                  <c:v>15.2.</c:v>
                </c:pt>
                <c:pt idx="6">
                  <c:v>to</c:v>
                </c:pt>
                <c:pt idx="7">
                  <c:v>16.2.</c:v>
                </c:pt>
                <c:pt idx="8">
                  <c:v>pe</c:v>
                </c:pt>
                <c:pt idx="9">
                  <c:v>17.2.</c:v>
                </c:pt>
                <c:pt idx="10">
                  <c:v>la</c:v>
                </c:pt>
                <c:pt idx="11">
                  <c:v>18.2.</c:v>
                </c:pt>
                <c:pt idx="12">
                  <c:v>su</c:v>
                </c:pt>
                <c:pt idx="13">
                  <c:v>19.2.</c:v>
                </c:pt>
              </c:strCache>
            </c:strRef>
          </c:cat>
          <c:val>
            <c:numRef>
              <c:f>Tiedot!$H$330:$H$343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5B0E-4D6A-8398-900A55D0A1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2218968"/>
        <c:axId val="1"/>
      </c:barChart>
      <c:catAx>
        <c:axId val="382218968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2218968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0588505623872644E-2"/>
          <c:y val="0.12459016393442623"/>
          <c:w val="0.87451315300686649"/>
          <c:h val="0.7672131147540987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Tiedot!$B$348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Tiedot!$A$349:$A$362</c:f>
              <c:strCache>
                <c:ptCount val="14"/>
                <c:pt idx="0">
                  <c:v>ma</c:v>
                </c:pt>
                <c:pt idx="1">
                  <c:v>20.2.</c:v>
                </c:pt>
                <c:pt idx="2">
                  <c:v>ti</c:v>
                </c:pt>
                <c:pt idx="3">
                  <c:v>21.2.</c:v>
                </c:pt>
                <c:pt idx="4">
                  <c:v>ke</c:v>
                </c:pt>
                <c:pt idx="5">
                  <c:v>22.2.</c:v>
                </c:pt>
                <c:pt idx="6">
                  <c:v>to</c:v>
                </c:pt>
                <c:pt idx="7">
                  <c:v>23.2.</c:v>
                </c:pt>
                <c:pt idx="8">
                  <c:v>pe</c:v>
                </c:pt>
                <c:pt idx="9">
                  <c:v>24.2.</c:v>
                </c:pt>
                <c:pt idx="10">
                  <c:v>la</c:v>
                </c:pt>
                <c:pt idx="11">
                  <c:v>25.2.</c:v>
                </c:pt>
                <c:pt idx="12">
                  <c:v>su</c:v>
                </c:pt>
                <c:pt idx="13">
                  <c:v>26.2.</c:v>
                </c:pt>
              </c:strCache>
            </c:strRef>
          </c:cat>
          <c:val>
            <c:numRef>
              <c:f>Tiedot!$B$349:$B$362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DF6D-4B8B-B774-CDCA014D4314}"/>
            </c:ext>
          </c:extLst>
        </c:ser>
        <c:ser>
          <c:idx val="1"/>
          <c:order val="1"/>
          <c:tx>
            <c:strRef>
              <c:f>Tiedot!$C$348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Tiedot!$A$349:$A$362</c:f>
              <c:strCache>
                <c:ptCount val="14"/>
                <c:pt idx="0">
                  <c:v>ma</c:v>
                </c:pt>
                <c:pt idx="1">
                  <c:v>20.2.</c:v>
                </c:pt>
                <c:pt idx="2">
                  <c:v>ti</c:v>
                </c:pt>
                <c:pt idx="3">
                  <c:v>21.2.</c:v>
                </c:pt>
                <c:pt idx="4">
                  <c:v>ke</c:v>
                </c:pt>
                <c:pt idx="5">
                  <c:v>22.2.</c:v>
                </c:pt>
                <c:pt idx="6">
                  <c:v>to</c:v>
                </c:pt>
                <c:pt idx="7">
                  <c:v>23.2.</c:v>
                </c:pt>
                <c:pt idx="8">
                  <c:v>pe</c:v>
                </c:pt>
                <c:pt idx="9">
                  <c:v>24.2.</c:v>
                </c:pt>
                <c:pt idx="10">
                  <c:v>la</c:v>
                </c:pt>
                <c:pt idx="11">
                  <c:v>25.2.</c:v>
                </c:pt>
                <c:pt idx="12">
                  <c:v>su</c:v>
                </c:pt>
                <c:pt idx="13">
                  <c:v>26.2.</c:v>
                </c:pt>
              </c:strCache>
            </c:strRef>
          </c:cat>
          <c:val>
            <c:numRef>
              <c:f>Tiedot!$C$349:$C$362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DF6D-4B8B-B774-CDCA014D4314}"/>
            </c:ext>
          </c:extLst>
        </c:ser>
        <c:ser>
          <c:idx val="2"/>
          <c:order val="2"/>
          <c:tx>
            <c:strRef>
              <c:f>Tiedot!$D$348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Tiedot!$A$349:$A$362</c:f>
              <c:strCache>
                <c:ptCount val="14"/>
                <c:pt idx="0">
                  <c:v>ma</c:v>
                </c:pt>
                <c:pt idx="1">
                  <c:v>20.2.</c:v>
                </c:pt>
                <c:pt idx="2">
                  <c:v>ti</c:v>
                </c:pt>
                <c:pt idx="3">
                  <c:v>21.2.</c:v>
                </c:pt>
                <c:pt idx="4">
                  <c:v>ke</c:v>
                </c:pt>
                <c:pt idx="5">
                  <c:v>22.2.</c:v>
                </c:pt>
                <c:pt idx="6">
                  <c:v>to</c:v>
                </c:pt>
                <c:pt idx="7">
                  <c:v>23.2.</c:v>
                </c:pt>
                <c:pt idx="8">
                  <c:v>pe</c:v>
                </c:pt>
                <c:pt idx="9">
                  <c:v>24.2.</c:v>
                </c:pt>
                <c:pt idx="10">
                  <c:v>la</c:v>
                </c:pt>
                <c:pt idx="11">
                  <c:v>25.2.</c:v>
                </c:pt>
                <c:pt idx="12">
                  <c:v>su</c:v>
                </c:pt>
                <c:pt idx="13">
                  <c:v>26.2.</c:v>
                </c:pt>
              </c:strCache>
            </c:strRef>
          </c:cat>
          <c:val>
            <c:numRef>
              <c:f>Tiedot!$D$349:$D$362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DF6D-4B8B-B774-CDCA014D4314}"/>
            </c:ext>
          </c:extLst>
        </c:ser>
        <c:ser>
          <c:idx val="3"/>
          <c:order val="3"/>
          <c:tx>
            <c:strRef>
              <c:f>Tiedot!$E$348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Tiedot!$A$349:$A$362</c:f>
              <c:strCache>
                <c:ptCount val="14"/>
                <c:pt idx="0">
                  <c:v>ma</c:v>
                </c:pt>
                <c:pt idx="1">
                  <c:v>20.2.</c:v>
                </c:pt>
                <c:pt idx="2">
                  <c:v>ti</c:v>
                </c:pt>
                <c:pt idx="3">
                  <c:v>21.2.</c:v>
                </c:pt>
                <c:pt idx="4">
                  <c:v>ke</c:v>
                </c:pt>
                <c:pt idx="5">
                  <c:v>22.2.</c:v>
                </c:pt>
                <c:pt idx="6">
                  <c:v>to</c:v>
                </c:pt>
                <c:pt idx="7">
                  <c:v>23.2.</c:v>
                </c:pt>
                <c:pt idx="8">
                  <c:v>pe</c:v>
                </c:pt>
                <c:pt idx="9">
                  <c:v>24.2.</c:v>
                </c:pt>
                <c:pt idx="10">
                  <c:v>la</c:v>
                </c:pt>
                <c:pt idx="11">
                  <c:v>25.2.</c:v>
                </c:pt>
                <c:pt idx="12">
                  <c:v>su</c:v>
                </c:pt>
                <c:pt idx="13">
                  <c:v>26.2.</c:v>
                </c:pt>
              </c:strCache>
            </c:strRef>
          </c:cat>
          <c:val>
            <c:numRef>
              <c:f>Tiedot!$E$349:$E$362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DF6D-4B8B-B774-CDCA014D4314}"/>
            </c:ext>
          </c:extLst>
        </c:ser>
        <c:ser>
          <c:idx val="4"/>
          <c:order val="4"/>
          <c:tx>
            <c:strRef>
              <c:f>Tiedot!$F$348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Tiedot!$A$349:$A$362</c:f>
              <c:strCache>
                <c:ptCount val="14"/>
                <c:pt idx="0">
                  <c:v>ma</c:v>
                </c:pt>
                <c:pt idx="1">
                  <c:v>20.2.</c:v>
                </c:pt>
                <c:pt idx="2">
                  <c:v>ti</c:v>
                </c:pt>
                <c:pt idx="3">
                  <c:v>21.2.</c:v>
                </c:pt>
                <c:pt idx="4">
                  <c:v>ke</c:v>
                </c:pt>
                <c:pt idx="5">
                  <c:v>22.2.</c:v>
                </c:pt>
                <c:pt idx="6">
                  <c:v>to</c:v>
                </c:pt>
                <c:pt idx="7">
                  <c:v>23.2.</c:v>
                </c:pt>
                <c:pt idx="8">
                  <c:v>pe</c:v>
                </c:pt>
                <c:pt idx="9">
                  <c:v>24.2.</c:v>
                </c:pt>
                <c:pt idx="10">
                  <c:v>la</c:v>
                </c:pt>
                <c:pt idx="11">
                  <c:v>25.2.</c:v>
                </c:pt>
                <c:pt idx="12">
                  <c:v>su</c:v>
                </c:pt>
                <c:pt idx="13">
                  <c:v>26.2.</c:v>
                </c:pt>
              </c:strCache>
            </c:strRef>
          </c:cat>
          <c:val>
            <c:numRef>
              <c:f>Tiedot!$F$349:$F$362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DF6D-4B8B-B774-CDCA014D4314}"/>
            </c:ext>
          </c:extLst>
        </c:ser>
        <c:ser>
          <c:idx val="5"/>
          <c:order val="5"/>
          <c:tx>
            <c:strRef>
              <c:f>Tiedot!$G$348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Tiedot!$A$349:$A$362</c:f>
              <c:strCache>
                <c:ptCount val="14"/>
                <c:pt idx="0">
                  <c:v>ma</c:v>
                </c:pt>
                <c:pt idx="1">
                  <c:v>20.2.</c:v>
                </c:pt>
                <c:pt idx="2">
                  <c:v>ti</c:v>
                </c:pt>
                <c:pt idx="3">
                  <c:v>21.2.</c:v>
                </c:pt>
                <c:pt idx="4">
                  <c:v>ke</c:v>
                </c:pt>
                <c:pt idx="5">
                  <c:v>22.2.</c:v>
                </c:pt>
                <c:pt idx="6">
                  <c:v>to</c:v>
                </c:pt>
                <c:pt idx="7">
                  <c:v>23.2.</c:v>
                </c:pt>
                <c:pt idx="8">
                  <c:v>pe</c:v>
                </c:pt>
                <c:pt idx="9">
                  <c:v>24.2.</c:v>
                </c:pt>
                <c:pt idx="10">
                  <c:v>la</c:v>
                </c:pt>
                <c:pt idx="11">
                  <c:v>25.2.</c:v>
                </c:pt>
                <c:pt idx="12">
                  <c:v>su</c:v>
                </c:pt>
                <c:pt idx="13">
                  <c:v>26.2.</c:v>
                </c:pt>
              </c:strCache>
            </c:strRef>
          </c:cat>
          <c:val>
            <c:numRef>
              <c:f>Tiedot!$G$349:$G$362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DF6D-4B8B-B774-CDCA014D4314}"/>
            </c:ext>
          </c:extLst>
        </c:ser>
        <c:ser>
          <c:idx val="6"/>
          <c:order val="6"/>
          <c:tx>
            <c:strRef>
              <c:f>Tiedot!$H$348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Tiedot!$A$349:$A$362</c:f>
              <c:strCache>
                <c:ptCount val="14"/>
                <c:pt idx="0">
                  <c:v>ma</c:v>
                </c:pt>
                <c:pt idx="1">
                  <c:v>20.2.</c:v>
                </c:pt>
                <c:pt idx="2">
                  <c:v>ti</c:v>
                </c:pt>
                <c:pt idx="3">
                  <c:v>21.2.</c:v>
                </c:pt>
                <c:pt idx="4">
                  <c:v>ke</c:v>
                </c:pt>
                <c:pt idx="5">
                  <c:v>22.2.</c:v>
                </c:pt>
                <c:pt idx="6">
                  <c:v>to</c:v>
                </c:pt>
                <c:pt idx="7">
                  <c:v>23.2.</c:v>
                </c:pt>
                <c:pt idx="8">
                  <c:v>pe</c:v>
                </c:pt>
                <c:pt idx="9">
                  <c:v>24.2.</c:v>
                </c:pt>
                <c:pt idx="10">
                  <c:v>la</c:v>
                </c:pt>
                <c:pt idx="11">
                  <c:v>25.2.</c:v>
                </c:pt>
                <c:pt idx="12">
                  <c:v>su</c:v>
                </c:pt>
                <c:pt idx="13">
                  <c:v>26.2.</c:v>
                </c:pt>
              </c:strCache>
            </c:strRef>
          </c:cat>
          <c:val>
            <c:numRef>
              <c:f>Tiedot!$H$349:$H$362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DF6D-4B8B-B774-CDCA014D43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2210440"/>
        <c:axId val="1"/>
      </c:barChart>
      <c:catAx>
        <c:axId val="382210440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2210440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509803921568724E-2"/>
          <c:y val="0.12337662337662574"/>
          <c:w val="0.85882352941176454"/>
          <c:h val="0.7694805194805196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Tiedot!$B$367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Tiedot!$A$368:$A$381</c:f>
              <c:strCache>
                <c:ptCount val="14"/>
                <c:pt idx="0">
                  <c:v>ma</c:v>
                </c:pt>
                <c:pt idx="1">
                  <c:v>27.2.</c:v>
                </c:pt>
                <c:pt idx="2">
                  <c:v>ti</c:v>
                </c:pt>
                <c:pt idx="3">
                  <c:v>28.2.</c:v>
                </c:pt>
                <c:pt idx="4">
                  <c:v>ke</c:v>
                </c:pt>
                <c:pt idx="5">
                  <c:v>1.3.</c:v>
                </c:pt>
                <c:pt idx="6">
                  <c:v>to</c:v>
                </c:pt>
                <c:pt idx="7">
                  <c:v>2.3.</c:v>
                </c:pt>
                <c:pt idx="8">
                  <c:v>pe</c:v>
                </c:pt>
                <c:pt idx="9">
                  <c:v>3.3.</c:v>
                </c:pt>
                <c:pt idx="10">
                  <c:v>la</c:v>
                </c:pt>
                <c:pt idx="11">
                  <c:v>4.3.</c:v>
                </c:pt>
                <c:pt idx="12">
                  <c:v>su</c:v>
                </c:pt>
                <c:pt idx="13">
                  <c:v>5.3.</c:v>
                </c:pt>
              </c:strCache>
            </c:strRef>
          </c:cat>
          <c:val>
            <c:numRef>
              <c:f>Tiedot!$B$368:$B$381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319B-49A6-B61F-556FFF52A7A8}"/>
            </c:ext>
          </c:extLst>
        </c:ser>
        <c:ser>
          <c:idx val="1"/>
          <c:order val="1"/>
          <c:tx>
            <c:strRef>
              <c:f>Tiedot!$C$367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Tiedot!$A$368:$A$381</c:f>
              <c:strCache>
                <c:ptCount val="14"/>
                <c:pt idx="0">
                  <c:v>ma</c:v>
                </c:pt>
                <c:pt idx="1">
                  <c:v>27.2.</c:v>
                </c:pt>
                <c:pt idx="2">
                  <c:v>ti</c:v>
                </c:pt>
                <c:pt idx="3">
                  <c:v>28.2.</c:v>
                </c:pt>
                <c:pt idx="4">
                  <c:v>ke</c:v>
                </c:pt>
                <c:pt idx="5">
                  <c:v>1.3.</c:v>
                </c:pt>
                <c:pt idx="6">
                  <c:v>to</c:v>
                </c:pt>
                <c:pt idx="7">
                  <c:v>2.3.</c:v>
                </c:pt>
                <c:pt idx="8">
                  <c:v>pe</c:v>
                </c:pt>
                <c:pt idx="9">
                  <c:v>3.3.</c:v>
                </c:pt>
                <c:pt idx="10">
                  <c:v>la</c:v>
                </c:pt>
                <c:pt idx="11">
                  <c:v>4.3.</c:v>
                </c:pt>
                <c:pt idx="12">
                  <c:v>su</c:v>
                </c:pt>
                <c:pt idx="13">
                  <c:v>5.3.</c:v>
                </c:pt>
              </c:strCache>
            </c:strRef>
          </c:cat>
          <c:val>
            <c:numRef>
              <c:f>Tiedot!$C$368:$C$381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319B-49A6-B61F-556FFF52A7A8}"/>
            </c:ext>
          </c:extLst>
        </c:ser>
        <c:ser>
          <c:idx val="2"/>
          <c:order val="2"/>
          <c:tx>
            <c:strRef>
              <c:f>Tiedot!$D$367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Tiedot!$A$368:$A$381</c:f>
              <c:strCache>
                <c:ptCount val="14"/>
                <c:pt idx="0">
                  <c:v>ma</c:v>
                </c:pt>
                <c:pt idx="1">
                  <c:v>27.2.</c:v>
                </c:pt>
                <c:pt idx="2">
                  <c:v>ti</c:v>
                </c:pt>
                <c:pt idx="3">
                  <c:v>28.2.</c:v>
                </c:pt>
                <c:pt idx="4">
                  <c:v>ke</c:v>
                </c:pt>
                <c:pt idx="5">
                  <c:v>1.3.</c:v>
                </c:pt>
                <c:pt idx="6">
                  <c:v>to</c:v>
                </c:pt>
                <c:pt idx="7">
                  <c:v>2.3.</c:v>
                </c:pt>
                <c:pt idx="8">
                  <c:v>pe</c:v>
                </c:pt>
                <c:pt idx="9">
                  <c:v>3.3.</c:v>
                </c:pt>
                <c:pt idx="10">
                  <c:v>la</c:v>
                </c:pt>
                <c:pt idx="11">
                  <c:v>4.3.</c:v>
                </c:pt>
                <c:pt idx="12">
                  <c:v>su</c:v>
                </c:pt>
                <c:pt idx="13">
                  <c:v>5.3.</c:v>
                </c:pt>
              </c:strCache>
            </c:strRef>
          </c:cat>
          <c:val>
            <c:numRef>
              <c:f>Tiedot!$D$368:$D$381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319B-49A6-B61F-556FFF52A7A8}"/>
            </c:ext>
          </c:extLst>
        </c:ser>
        <c:ser>
          <c:idx val="3"/>
          <c:order val="3"/>
          <c:tx>
            <c:strRef>
              <c:f>Tiedot!$E$367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Tiedot!$A$368:$A$381</c:f>
              <c:strCache>
                <c:ptCount val="14"/>
                <c:pt idx="0">
                  <c:v>ma</c:v>
                </c:pt>
                <c:pt idx="1">
                  <c:v>27.2.</c:v>
                </c:pt>
                <c:pt idx="2">
                  <c:v>ti</c:v>
                </c:pt>
                <c:pt idx="3">
                  <c:v>28.2.</c:v>
                </c:pt>
                <c:pt idx="4">
                  <c:v>ke</c:v>
                </c:pt>
                <c:pt idx="5">
                  <c:v>1.3.</c:v>
                </c:pt>
                <c:pt idx="6">
                  <c:v>to</c:v>
                </c:pt>
                <c:pt idx="7">
                  <c:v>2.3.</c:v>
                </c:pt>
                <c:pt idx="8">
                  <c:v>pe</c:v>
                </c:pt>
                <c:pt idx="9">
                  <c:v>3.3.</c:v>
                </c:pt>
                <c:pt idx="10">
                  <c:v>la</c:v>
                </c:pt>
                <c:pt idx="11">
                  <c:v>4.3.</c:v>
                </c:pt>
                <c:pt idx="12">
                  <c:v>su</c:v>
                </c:pt>
                <c:pt idx="13">
                  <c:v>5.3.</c:v>
                </c:pt>
              </c:strCache>
            </c:strRef>
          </c:cat>
          <c:val>
            <c:numRef>
              <c:f>Tiedot!$E$368:$E$381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319B-49A6-B61F-556FFF52A7A8}"/>
            </c:ext>
          </c:extLst>
        </c:ser>
        <c:ser>
          <c:idx val="4"/>
          <c:order val="4"/>
          <c:tx>
            <c:strRef>
              <c:f>Tiedot!$F$367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Tiedot!$A$368:$A$381</c:f>
              <c:strCache>
                <c:ptCount val="14"/>
                <c:pt idx="0">
                  <c:v>ma</c:v>
                </c:pt>
                <c:pt idx="1">
                  <c:v>27.2.</c:v>
                </c:pt>
                <c:pt idx="2">
                  <c:v>ti</c:v>
                </c:pt>
                <c:pt idx="3">
                  <c:v>28.2.</c:v>
                </c:pt>
                <c:pt idx="4">
                  <c:v>ke</c:v>
                </c:pt>
                <c:pt idx="5">
                  <c:v>1.3.</c:v>
                </c:pt>
                <c:pt idx="6">
                  <c:v>to</c:v>
                </c:pt>
                <c:pt idx="7">
                  <c:v>2.3.</c:v>
                </c:pt>
                <c:pt idx="8">
                  <c:v>pe</c:v>
                </c:pt>
                <c:pt idx="9">
                  <c:v>3.3.</c:v>
                </c:pt>
                <c:pt idx="10">
                  <c:v>la</c:v>
                </c:pt>
                <c:pt idx="11">
                  <c:v>4.3.</c:v>
                </c:pt>
                <c:pt idx="12">
                  <c:v>su</c:v>
                </c:pt>
                <c:pt idx="13">
                  <c:v>5.3.</c:v>
                </c:pt>
              </c:strCache>
            </c:strRef>
          </c:cat>
          <c:val>
            <c:numRef>
              <c:f>Tiedot!$F$368:$F$381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319B-49A6-B61F-556FFF52A7A8}"/>
            </c:ext>
          </c:extLst>
        </c:ser>
        <c:ser>
          <c:idx val="5"/>
          <c:order val="5"/>
          <c:tx>
            <c:strRef>
              <c:f>Tiedot!$G$367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Tiedot!$A$368:$A$381</c:f>
              <c:strCache>
                <c:ptCount val="14"/>
                <c:pt idx="0">
                  <c:v>ma</c:v>
                </c:pt>
                <c:pt idx="1">
                  <c:v>27.2.</c:v>
                </c:pt>
                <c:pt idx="2">
                  <c:v>ti</c:v>
                </c:pt>
                <c:pt idx="3">
                  <c:v>28.2.</c:v>
                </c:pt>
                <c:pt idx="4">
                  <c:v>ke</c:v>
                </c:pt>
                <c:pt idx="5">
                  <c:v>1.3.</c:v>
                </c:pt>
                <c:pt idx="6">
                  <c:v>to</c:v>
                </c:pt>
                <c:pt idx="7">
                  <c:v>2.3.</c:v>
                </c:pt>
                <c:pt idx="8">
                  <c:v>pe</c:v>
                </c:pt>
                <c:pt idx="9">
                  <c:v>3.3.</c:v>
                </c:pt>
                <c:pt idx="10">
                  <c:v>la</c:v>
                </c:pt>
                <c:pt idx="11">
                  <c:v>4.3.</c:v>
                </c:pt>
                <c:pt idx="12">
                  <c:v>su</c:v>
                </c:pt>
                <c:pt idx="13">
                  <c:v>5.3.</c:v>
                </c:pt>
              </c:strCache>
            </c:strRef>
          </c:cat>
          <c:val>
            <c:numRef>
              <c:f>Tiedot!$G$368:$G$381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319B-49A6-B61F-556FFF52A7A8}"/>
            </c:ext>
          </c:extLst>
        </c:ser>
        <c:ser>
          <c:idx val="6"/>
          <c:order val="6"/>
          <c:tx>
            <c:strRef>
              <c:f>Tiedot!$H$367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Tiedot!$A$368:$A$381</c:f>
              <c:strCache>
                <c:ptCount val="14"/>
                <c:pt idx="0">
                  <c:v>ma</c:v>
                </c:pt>
                <c:pt idx="1">
                  <c:v>27.2.</c:v>
                </c:pt>
                <c:pt idx="2">
                  <c:v>ti</c:v>
                </c:pt>
                <c:pt idx="3">
                  <c:v>28.2.</c:v>
                </c:pt>
                <c:pt idx="4">
                  <c:v>ke</c:v>
                </c:pt>
                <c:pt idx="5">
                  <c:v>1.3.</c:v>
                </c:pt>
                <c:pt idx="6">
                  <c:v>to</c:v>
                </c:pt>
                <c:pt idx="7">
                  <c:v>2.3.</c:v>
                </c:pt>
                <c:pt idx="8">
                  <c:v>pe</c:v>
                </c:pt>
                <c:pt idx="9">
                  <c:v>3.3.</c:v>
                </c:pt>
                <c:pt idx="10">
                  <c:v>la</c:v>
                </c:pt>
                <c:pt idx="11">
                  <c:v>4.3.</c:v>
                </c:pt>
                <c:pt idx="12">
                  <c:v>su</c:v>
                </c:pt>
                <c:pt idx="13">
                  <c:v>5.3.</c:v>
                </c:pt>
              </c:strCache>
            </c:strRef>
          </c:cat>
          <c:val>
            <c:numRef>
              <c:f>Tiedot!$H$368:$H$381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319B-49A6-B61F-556FFF52A7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2209456"/>
        <c:axId val="1"/>
      </c:barChart>
      <c:catAx>
        <c:axId val="382209456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2209456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509803921568724E-2"/>
          <c:y val="0.12418300653594772"/>
          <c:w val="0.85882352941176454"/>
          <c:h val="0.76797385620917158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Tiedot!$B$386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Tiedot!$A$387:$A$400</c:f>
              <c:strCache>
                <c:ptCount val="14"/>
                <c:pt idx="0">
                  <c:v>ma</c:v>
                </c:pt>
                <c:pt idx="1">
                  <c:v>6.3.</c:v>
                </c:pt>
                <c:pt idx="2">
                  <c:v>ti</c:v>
                </c:pt>
                <c:pt idx="3">
                  <c:v>7.3.</c:v>
                </c:pt>
                <c:pt idx="4">
                  <c:v>ke</c:v>
                </c:pt>
                <c:pt idx="5">
                  <c:v>8.3.</c:v>
                </c:pt>
                <c:pt idx="6">
                  <c:v>to</c:v>
                </c:pt>
                <c:pt idx="7">
                  <c:v>9.3.</c:v>
                </c:pt>
                <c:pt idx="8">
                  <c:v>pe</c:v>
                </c:pt>
                <c:pt idx="9">
                  <c:v>10.3.</c:v>
                </c:pt>
                <c:pt idx="10">
                  <c:v>la</c:v>
                </c:pt>
                <c:pt idx="11">
                  <c:v>11.3.</c:v>
                </c:pt>
                <c:pt idx="12">
                  <c:v>su</c:v>
                </c:pt>
                <c:pt idx="13">
                  <c:v>12.3.</c:v>
                </c:pt>
              </c:strCache>
            </c:strRef>
          </c:cat>
          <c:val>
            <c:numRef>
              <c:f>Tiedot!$B$387:$B$400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E100-4738-AAAE-B87C859BE583}"/>
            </c:ext>
          </c:extLst>
        </c:ser>
        <c:ser>
          <c:idx val="1"/>
          <c:order val="1"/>
          <c:tx>
            <c:strRef>
              <c:f>Tiedot!$C$386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Tiedot!$A$387:$A$400</c:f>
              <c:strCache>
                <c:ptCount val="14"/>
                <c:pt idx="0">
                  <c:v>ma</c:v>
                </c:pt>
                <c:pt idx="1">
                  <c:v>6.3.</c:v>
                </c:pt>
                <c:pt idx="2">
                  <c:v>ti</c:v>
                </c:pt>
                <c:pt idx="3">
                  <c:v>7.3.</c:v>
                </c:pt>
                <c:pt idx="4">
                  <c:v>ke</c:v>
                </c:pt>
                <c:pt idx="5">
                  <c:v>8.3.</c:v>
                </c:pt>
                <c:pt idx="6">
                  <c:v>to</c:v>
                </c:pt>
                <c:pt idx="7">
                  <c:v>9.3.</c:v>
                </c:pt>
                <c:pt idx="8">
                  <c:v>pe</c:v>
                </c:pt>
                <c:pt idx="9">
                  <c:v>10.3.</c:v>
                </c:pt>
                <c:pt idx="10">
                  <c:v>la</c:v>
                </c:pt>
                <c:pt idx="11">
                  <c:v>11.3.</c:v>
                </c:pt>
                <c:pt idx="12">
                  <c:v>su</c:v>
                </c:pt>
                <c:pt idx="13">
                  <c:v>12.3.</c:v>
                </c:pt>
              </c:strCache>
            </c:strRef>
          </c:cat>
          <c:val>
            <c:numRef>
              <c:f>Tiedot!$C$387:$C$400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E100-4738-AAAE-B87C859BE583}"/>
            </c:ext>
          </c:extLst>
        </c:ser>
        <c:ser>
          <c:idx val="2"/>
          <c:order val="2"/>
          <c:tx>
            <c:strRef>
              <c:f>Tiedot!$D$386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Tiedot!$A$387:$A$400</c:f>
              <c:strCache>
                <c:ptCount val="14"/>
                <c:pt idx="0">
                  <c:v>ma</c:v>
                </c:pt>
                <c:pt idx="1">
                  <c:v>6.3.</c:v>
                </c:pt>
                <c:pt idx="2">
                  <c:v>ti</c:v>
                </c:pt>
                <c:pt idx="3">
                  <c:v>7.3.</c:v>
                </c:pt>
                <c:pt idx="4">
                  <c:v>ke</c:v>
                </c:pt>
                <c:pt idx="5">
                  <c:v>8.3.</c:v>
                </c:pt>
                <c:pt idx="6">
                  <c:v>to</c:v>
                </c:pt>
                <c:pt idx="7">
                  <c:v>9.3.</c:v>
                </c:pt>
                <c:pt idx="8">
                  <c:v>pe</c:v>
                </c:pt>
                <c:pt idx="9">
                  <c:v>10.3.</c:v>
                </c:pt>
                <c:pt idx="10">
                  <c:v>la</c:v>
                </c:pt>
                <c:pt idx="11">
                  <c:v>11.3.</c:v>
                </c:pt>
                <c:pt idx="12">
                  <c:v>su</c:v>
                </c:pt>
                <c:pt idx="13">
                  <c:v>12.3.</c:v>
                </c:pt>
              </c:strCache>
            </c:strRef>
          </c:cat>
          <c:val>
            <c:numRef>
              <c:f>Tiedot!$D$387:$D$400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E100-4738-AAAE-B87C859BE583}"/>
            </c:ext>
          </c:extLst>
        </c:ser>
        <c:ser>
          <c:idx val="3"/>
          <c:order val="3"/>
          <c:tx>
            <c:strRef>
              <c:f>Tiedot!$E$386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Tiedot!$A$387:$A$400</c:f>
              <c:strCache>
                <c:ptCount val="14"/>
                <c:pt idx="0">
                  <c:v>ma</c:v>
                </c:pt>
                <c:pt idx="1">
                  <c:v>6.3.</c:v>
                </c:pt>
                <c:pt idx="2">
                  <c:v>ti</c:v>
                </c:pt>
                <c:pt idx="3">
                  <c:v>7.3.</c:v>
                </c:pt>
                <c:pt idx="4">
                  <c:v>ke</c:v>
                </c:pt>
                <c:pt idx="5">
                  <c:v>8.3.</c:v>
                </c:pt>
                <c:pt idx="6">
                  <c:v>to</c:v>
                </c:pt>
                <c:pt idx="7">
                  <c:v>9.3.</c:v>
                </c:pt>
                <c:pt idx="8">
                  <c:v>pe</c:v>
                </c:pt>
                <c:pt idx="9">
                  <c:v>10.3.</c:v>
                </c:pt>
                <c:pt idx="10">
                  <c:v>la</c:v>
                </c:pt>
                <c:pt idx="11">
                  <c:v>11.3.</c:v>
                </c:pt>
                <c:pt idx="12">
                  <c:v>su</c:v>
                </c:pt>
                <c:pt idx="13">
                  <c:v>12.3.</c:v>
                </c:pt>
              </c:strCache>
            </c:strRef>
          </c:cat>
          <c:val>
            <c:numRef>
              <c:f>Tiedot!$E$387:$E$400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E100-4738-AAAE-B87C859BE583}"/>
            </c:ext>
          </c:extLst>
        </c:ser>
        <c:ser>
          <c:idx val="4"/>
          <c:order val="4"/>
          <c:tx>
            <c:strRef>
              <c:f>Tiedot!$F$386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Tiedot!$A$387:$A$400</c:f>
              <c:strCache>
                <c:ptCount val="14"/>
                <c:pt idx="0">
                  <c:v>ma</c:v>
                </c:pt>
                <c:pt idx="1">
                  <c:v>6.3.</c:v>
                </c:pt>
                <c:pt idx="2">
                  <c:v>ti</c:v>
                </c:pt>
                <c:pt idx="3">
                  <c:v>7.3.</c:v>
                </c:pt>
                <c:pt idx="4">
                  <c:v>ke</c:v>
                </c:pt>
                <c:pt idx="5">
                  <c:v>8.3.</c:v>
                </c:pt>
                <c:pt idx="6">
                  <c:v>to</c:v>
                </c:pt>
                <c:pt idx="7">
                  <c:v>9.3.</c:v>
                </c:pt>
                <c:pt idx="8">
                  <c:v>pe</c:v>
                </c:pt>
                <c:pt idx="9">
                  <c:v>10.3.</c:v>
                </c:pt>
                <c:pt idx="10">
                  <c:v>la</c:v>
                </c:pt>
                <c:pt idx="11">
                  <c:v>11.3.</c:v>
                </c:pt>
                <c:pt idx="12">
                  <c:v>su</c:v>
                </c:pt>
                <c:pt idx="13">
                  <c:v>12.3.</c:v>
                </c:pt>
              </c:strCache>
            </c:strRef>
          </c:cat>
          <c:val>
            <c:numRef>
              <c:f>Tiedot!$F$387:$F$400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E100-4738-AAAE-B87C859BE583}"/>
            </c:ext>
          </c:extLst>
        </c:ser>
        <c:ser>
          <c:idx val="5"/>
          <c:order val="5"/>
          <c:tx>
            <c:strRef>
              <c:f>Tiedot!$G$386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Tiedot!$A$387:$A$400</c:f>
              <c:strCache>
                <c:ptCount val="14"/>
                <c:pt idx="0">
                  <c:v>ma</c:v>
                </c:pt>
                <c:pt idx="1">
                  <c:v>6.3.</c:v>
                </c:pt>
                <c:pt idx="2">
                  <c:v>ti</c:v>
                </c:pt>
                <c:pt idx="3">
                  <c:v>7.3.</c:v>
                </c:pt>
                <c:pt idx="4">
                  <c:v>ke</c:v>
                </c:pt>
                <c:pt idx="5">
                  <c:v>8.3.</c:v>
                </c:pt>
                <c:pt idx="6">
                  <c:v>to</c:v>
                </c:pt>
                <c:pt idx="7">
                  <c:v>9.3.</c:v>
                </c:pt>
                <c:pt idx="8">
                  <c:v>pe</c:v>
                </c:pt>
                <c:pt idx="9">
                  <c:v>10.3.</c:v>
                </c:pt>
                <c:pt idx="10">
                  <c:v>la</c:v>
                </c:pt>
                <c:pt idx="11">
                  <c:v>11.3.</c:v>
                </c:pt>
                <c:pt idx="12">
                  <c:v>su</c:v>
                </c:pt>
                <c:pt idx="13">
                  <c:v>12.3.</c:v>
                </c:pt>
              </c:strCache>
            </c:strRef>
          </c:cat>
          <c:val>
            <c:numRef>
              <c:f>Tiedot!$G$387:$G$400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E100-4738-AAAE-B87C859BE583}"/>
            </c:ext>
          </c:extLst>
        </c:ser>
        <c:ser>
          <c:idx val="6"/>
          <c:order val="6"/>
          <c:tx>
            <c:strRef>
              <c:f>Tiedot!$H$386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Tiedot!$A$387:$A$400</c:f>
              <c:strCache>
                <c:ptCount val="14"/>
                <c:pt idx="0">
                  <c:v>ma</c:v>
                </c:pt>
                <c:pt idx="1">
                  <c:v>6.3.</c:v>
                </c:pt>
                <c:pt idx="2">
                  <c:v>ti</c:v>
                </c:pt>
                <c:pt idx="3">
                  <c:v>7.3.</c:v>
                </c:pt>
                <c:pt idx="4">
                  <c:v>ke</c:v>
                </c:pt>
                <c:pt idx="5">
                  <c:v>8.3.</c:v>
                </c:pt>
                <c:pt idx="6">
                  <c:v>to</c:v>
                </c:pt>
                <c:pt idx="7">
                  <c:v>9.3.</c:v>
                </c:pt>
                <c:pt idx="8">
                  <c:v>pe</c:v>
                </c:pt>
                <c:pt idx="9">
                  <c:v>10.3.</c:v>
                </c:pt>
                <c:pt idx="10">
                  <c:v>la</c:v>
                </c:pt>
                <c:pt idx="11">
                  <c:v>11.3.</c:v>
                </c:pt>
                <c:pt idx="12">
                  <c:v>su</c:v>
                </c:pt>
                <c:pt idx="13">
                  <c:v>12.3.</c:v>
                </c:pt>
              </c:strCache>
            </c:strRef>
          </c:cat>
          <c:val>
            <c:numRef>
              <c:f>Tiedot!$H$387:$H$400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E100-4738-AAAE-B87C859BE5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2228480"/>
        <c:axId val="1"/>
      </c:barChart>
      <c:catAx>
        <c:axId val="382228480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2228480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509803921568724E-2"/>
          <c:y val="0.12337662337662574"/>
          <c:w val="0.85882352941176454"/>
          <c:h val="0.7694805194805196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Tiedot!$B$405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Tiedot!$A$406:$A$419</c:f>
              <c:strCache>
                <c:ptCount val="14"/>
                <c:pt idx="0">
                  <c:v>ma</c:v>
                </c:pt>
                <c:pt idx="1">
                  <c:v>13.3.</c:v>
                </c:pt>
                <c:pt idx="2">
                  <c:v>ti</c:v>
                </c:pt>
                <c:pt idx="3">
                  <c:v>14.3.</c:v>
                </c:pt>
                <c:pt idx="4">
                  <c:v>ke</c:v>
                </c:pt>
                <c:pt idx="5">
                  <c:v>15.3.</c:v>
                </c:pt>
                <c:pt idx="6">
                  <c:v>to</c:v>
                </c:pt>
                <c:pt idx="7">
                  <c:v>16.3.</c:v>
                </c:pt>
                <c:pt idx="8">
                  <c:v>pe</c:v>
                </c:pt>
                <c:pt idx="9">
                  <c:v>17.3.</c:v>
                </c:pt>
                <c:pt idx="10">
                  <c:v>la</c:v>
                </c:pt>
                <c:pt idx="11">
                  <c:v>18.3.</c:v>
                </c:pt>
                <c:pt idx="12">
                  <c:v>su</c:v>
                </c:pt>
                <c:pt idx="13">
                  <c:v>19.3.</c:v>
                </c:pt>
              </c:strCache>
            </c:strRef>
          </c:cat>
          <c:val>
            <c:numRef>
              <c:f>Tiedot!$B$406:$B$419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1819-4D92-9725-C4A5B5948A6B}"/>
            </c:ext>
          </c:extLst>
        </c:ser>
        <c:ser>
          <c:idx val="1"/>
          <c:order val="1"/>
          <c:tx>
            <c:strRef>
              <c:f>Tiedot!$C$405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Tiedot!$A$406:$A$419</c:f>
              <c:strCache>
                <c:ptCount val="14"/>
                <c:pt idx="0">
                  <c:v>ma</c:v>
                </c:pt>
                <c:pt idx="1">
                  <c:v>13.3.</c:v>
                </c:pt>
                <c:pt idx="2">
                  <c:v>ti</c:v>
                </c:pt>
                <c:pt idx="3">
                  <c:v>14.3.</c:v>
                </c:pt>
                <c:pt idx="4">
                  <c:v>ke</c:v>
                </c:pt>
                <c:pt idx="5">
                  <c:v>15.3.</c:v>
                </c:pt>
                <c:pt idx="6">
                  <c:v>to</c:v>
                </c:pt>
                <c:pt idx="7">
                  <c:v>16.3.</c:v>
                </c:pt>
                <c:pt idx="8">
                  <c:v>pe</c:v>
                </c:pt>
                <c:pt idx="9">
                  <c:v>17.3.</c:v>
                </c:pt>
                <c:pt idx="10">
                  <c:v>la</c:v>
                </c:pt>
                <c:pt idx="11">
                  <c:v>18.3.</c:v>
                </c:pt>
                <c:pt idx="12">
                  <c:v>su</c:v>
                </c:pt>
                <c:pt idx="13">
                  <c:v>19.3.</c:v>
                </c:pt>
              </c:strCache>
            </c:strRef>
          </c:cat>
          <c:val>
            <c:numRef>
              <c:f>Tiedot!$C$406:$C$419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1819-4D92-9725-C4A5B5948A6B}"/>
            </c:ext>
          </c:extLst>
        </c:ser>
        <c:ser>
          <c:idx val="2"/>
          <c:order val="2"/>
          <c:tx>
            <c:strRef>
              <c:f>Tiedot!$D$405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Tiedot!$A$406:$A$419</c:f>
              <c:strCache>
                <c:ptCount val="14"/>
                <c:pt idx="0">
                  <c:v>ma</c:v>
                </c:pt>
                <c:pt idx="1">
                  <c:v>13.3.</c:v>
                </c:pt>
                <c:pt idx="2">
                  <c:v>ti</c:v>
                </c:pt>
                <c:pt idx="3">
                  <c:v>14.3.</c:v>
                </c:pt>
                <c:pt idx="4">
                  <c:v>ke</c:v>
                </c:pt>
                <c:pt idx="5">
                  <c:v>15.3.</c:v>
                </c:pt>
                <c:pt idx="6">
                  <c:v>to</c:v>
                </c:pt>
                <c:pt idx="7">
                  <c:v>16.3.</c:v>
                </c:pt>
                <c:pt idx="8">
                  <c:v>pe</c:v>
                </c:pt>
                <c:pt idx="9">
                  <c:v>17.3.</c:v>
                </c:pt>
                <c:pt idx="10">
                  <c:v>la</c:v>
                </c:pt>
                <c:pt idx="11">
                  <c:v>18.3.</c:v>
                </c:pt>
                <c:pt idx="12">
                  <c:v>su</c:v>
                </c:pt>
                <c:pt idx="13">
                  <c:v>19.3.</c:v>
                </c:pt>
              </c:strCache>
            </c:strRef>
          </c:cat>
          <c:val>
            <c:numRef>
              <c:f>Tiedot!$D$406:$D$419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1819-4D92-9725-C4A5B5948A6B}"/>
            </c:ext>
          </c:extLst>
        </c:ser>
        <c:ser>
          <c:idx val="3"/>
          <c:order val="3"/>
          <c:tx>
            <c:strRef>
              <c:f>Tiedot!$E$405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Tiedot!$A$406:$A$419</c:f>
              <c:strCache>
                <c:ptCount val="14"/>
                <c:pt idx="0">
                  <c:v>ma</c:v>
                </c:pt>
                <c:pt idx="1">
                  <c:v>13.3.</c:v>
                </c:pt>
                <c:pt idx="2">
                  <c:v>ti</c:v>
                </c:pt>
                <c:pt idx="3">
                  <c:v>14.3.</c:v>
                </c:pt>
                <c:pt idx="4">
                  <c:v>ke</c:v>
                </c:pt>
                <c:pt idx="5">
                  <c:v>15.3.</c:v>
                </c:pt>
                <c:pt idx="6">
                  <c:v>to</c:v>
                </c:pt>
                <c:pt idx="7">
                  <c:v>16.3.</c:v>
                </c:pt>
                <c:pt idx="8">
                  <c:v>pe</c:v>
                </c:pt>
                <c:pt idx="9">
                  <c:v>17.3.</c:v>
                </c:pt>
                <c:pt idx="10">
                  <c:v>la</c:v>
                </c:pt>
                <c:pt idx="11">
                  <c:v>18.3.</c:v>
                </c:pt>
                <c:pt idx="12">
                  <c:v>su</c:v>
                </c:pt>
                <c:pt idx="13">
                  <c:v>19.3.</c:v>
                </c:pt>
              </c:strCache>
            </c:strRef>
          </c:cat>
          <c:val>
            <c:numRef>
              <c:f>Tiedot!$E$406:$E$419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1819-4D92-9725-C4A5B5948A6B}"/>
            </c:ext>
          </c:extLst>
        </c:ser>
        <c:ser>
          <c:idx val="4"/>
          <c:order val="4"/>
          <c:tx>
            <c:strRef>
              <c:f>Tiedot!$F$405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Tiedot!$A$406:$A$419</c:f>
              <c:strCache>
                <c:ptCount val="14"/>
                <c:pt idx="0">
                  <c:v>ma</c:v>
                </c:pt>
                <c:pt idx="1">
                  <c:v>13.3.</c:v>
                </c:pt>
                <c:pt idx="2">
                  <c:v>ti</c:v>
                </c:pt>
                <c:pt idx="3">
                  <c:v>14.3.</c:v>
                </c:pt>
                <c:pt idx="4">
                  <c:v>ke</c:v>
                </c:pt>
                <c:pt idx="5">
                  <c:v>15.3.</c:v>
                </c:pt>
                <c:pt idx="6">
                  <c:v>to</c:v>
                </c:pt>
                <c:pt idx="7">
                  <c:v>16.3.</c:v>
                </c:pt>
                <c:pt idx="8">
                  <c:v>pe</c:v>
                </c:pt>
                <c:pt idx="9">
                  <c:v>17.3.</c:v>
                </c:pt>
                <c:pt idx="10">
                  <c:v>la</c:v>
                </c:pt>
                <c:pt idx="11">
                  <c:v>18.3.</c:v>
                </c:pt>
                <c:pt idx="12">
                  <c:v>su</c:v>
                </c:pt>
                <c:pt idx="13">
                  <c:v>19.3.</c:v>
                </c:pt>
              </c:strCache>
            </c:strRef>
          </c:cat>
          <c:val>
            <c:numRef>
              <c:f>Tiedot!$F$406:$F$419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1819-4D92-9725-C4A5B5948A6B}"/>
            </c:ext>
          </c:extLst>
        </c:ser>
        <c:ser>
          <c:idx val="5"/>
          <c:order val="5"/>
          <c:tx>
            <c:strRef>
              <c:f>Tiedot!$G$405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Tiedot!$A$406:$A$419</c:f>
              <c:strCache>
                <c:ptCount val="14"/>
                <c:pt idx="0">
                  <c:v>ma</c:v>
                </c:pt>
                <c:pt idx="1">
                  <c:v>13.3.</c:v>
                </c:pt>
                <c:pt idx="2">
                  <c:v>ti</c:v>
                </c:pt>
                <c:pt idx="3">
                  <c:v>14.3.</c:v>
                </c:pt>
                <c:pt idx="4">
                  <c:v>ke</c:v>
                </c:pt>
                <c:pt idx="5">
                  <c:v>15.3.</c:v>
                </c:pt>
                <c:pt idx="6">
                  <c:v>to</c:v>
                </c:pt>
                <c:pt idx="7">
                  <c:v>16.3.</c:v>
                </c:pt>
                <c:pt idx="8">
                  <c:v>pe</c:v>
                </c:pt>
                <c:pt idx="9">
                  <c:v>17.3.</c:v>
                </c:pt>
                <c:pt idx="10">
                  <c:v>la</c:v>
                </c:pt>
                <c:pt idx="11">
                  <c:v>18.3.</c:v>
                </c:pt>
                <c:pt idx="12">
                  <c:v>su</c:v>
                </c:pt>
                <c:pt idx="13">
                  <c:v>19.3.</c:v>
                </c:pt>
              </c:strCache>
            </c:strRef>
          </c:cat>
          <c:val>
            <c:numRef>
              <c:f>Tiedot!$G$406:$G$419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1819-4D92-9725-C4A5B5948A6B}"/>
            </c:ext>
          </c:extLst>
        </c:ser>
        <c:ser>
          <c:idx val="6"/>
          <c:order val="6"/>
          <c:tx>
            <c:strRef>
              <c:f>Tiedot!$H$405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Tiedot!$A$406:$A$419</c:f>
              <c:strCache>
                <c:ptCount val="14"/>
                <c:pt idx="0">
                  <c:v>ma</c:v>
                </c:pt>
                <c:pt idx="1">
                  <c:v>13.3.</c:v>
                </c:pt>
                <c:pt idx="2">
                  <c:v>ti</c:v>
                </c:pt>
                <c:pt idx="3">
                  <c:v>14.3.</c:v>
                </c:pt>
                <c:pt idx="4">
                  <c:v>ke</c:v>
                </c:pt>
                <c:pt idx="5">
                  <c:v>15.3.</c:v>
                </c:pt>
                <c:pt idx="6">
                  <c:v>to</c:v>
                </c:pt>
                <c:pt idx="7">
                  <c:v>16.3.</c:v>
                </c:pt>
                <c:pt idx="8">
                  <c:v>pe</c:v>
                </c:pt>
                <c:pt idx="9">
                  <c:v>17.3.</c:v>
                </c:pt>
                <c:pt idx="10">
                  <c:v>la</c:v>
                </c:pt>
                <c:pt idx="11">
                  <c:v>18.3.</c:v>
                </c:pt>
                <c:pt idx="12">
                  <c:v>su</c:v>
                </c:pt>
                <c:pt idx="13">
                  <c:v>19.3.</c:v>
                </c:pt>
              </c:strCache>
            </c:strRef>
          </c:cat>
          <c:val>
            <c:numRef>
              <c:f>Tiedot!$H$406:$H$419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1819-4D92-9725-C4A5B5948A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2225200"/>
        <c:axId val="1"/>
      </c:barChart>
      <c:catAx>
        <c:axId val="382225200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2225200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218750000000014E-2"/>
          <c:y val="0.12459016393442623"/>
          <c:w val="0.85937500000000933"/>
          <c:h val="0.7672131147540987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Tiedot!$B$424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Tiedot!$A$425:$A$438</c:f>
              <c:strCache>
                <c:ptCount val="14"/>
                <c:pt idx="0">
                  <c:v>ma</c:v>
                </c:pt>
                <c:pt idx="1">
                  <c:v>20.3.</c:v>
                </c:pt>
                <c:pt idx="2">
                  <c:v>ti</c:v>
                </c:pt>
                <c:pt idx="3">
                  <c:v>21.3.</c:v>
                </c:pt>
                <c:pt idx="4">
                  <c:v>ke</c:v>
                </c:pt>
                <c:pt idx="5">
                  <c:v>22.3.</c:v>
                </c:pt>
                <c:pt idx="6">
                  <c:v>to</c:v>
                </c:pt>
                <c:pt idx="7">
                  <c:v>23.3.</c:v>
                </c:pt>
                <c:pt idx="8">
                  <c:v>pe</c:v>
                </c:pt>
                <c:pt idx="9">
                  <c:v>24.3.</c:v>
                </c:pt>
                <c:pt idx="10">
                  <c:v>la</c:v>
                </c:pt>
                <c:pt idx="11">
                  <c:v>25.3.</c:v>
                </c:pt>
                <c:pt idx="12">
                  <c:v>su</c:v>
                </c:pt>
                <c:pt idx="13">
                  <c:v>26.3.</c:v>
                </c:pt>
              </c:strCache>
            </c:strRef>
          </c:cat>
          <c:val>
            <c:numRef>
              <c:f>Tiedot!$B$425:$B$438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8484-4CE6-B386-017975C271A0}"/>
            </c:ext>
          </c:extLst>
        </c:ser>
        <c:ser>
          <c:idx val="1"/>
          <c:order val="1"/>
          <c:tx>
            <c:strRef>
              <c:f>Tiedot!$C$424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Tiedot!$A$425:$A$438</c:f>
              <c:strCache>
                <c:ptCount val="14"/>
                <c:pt idx="0">
                  <c:v>ma</c:v>
                </c:pt>
                <c:pt idx="1">
                  <c:v>20.3.</c:v>
                </c:pt>
                <c:pt idx="2">
                  <c:v>ti</c:v>
                </c:pt>
                <c:pt idx="3">
                  <c:v>21.3.</c:v>
                </c:pt>
                <c:pt idx="4">
                  <c:v>ke</c:v>
                </c:pt>
                <c:pt idx="5">
                  <c:v>22.3.</c:v>
                </c:pt>
                <c:pt idx="6">
                  <c:v>to</c:v>
                </c:pt>
                <c:pt idx="7">
                  <c:v>23.3.</c:v>
                </c:pt>
                <c:pt idx="8">
                  <c:v>pe</c:v>
                </c:pt>
                <c:pt idx="9">
                  <c:v>24.3.</c:v>
                </c:pt>
                <c:pt idx="10">
                  <c:v>la</c:v>
                </c:pt>
                <c:pt idx="11">
                  <c:v>25.3.</c:v>
                </c:pt>
                <c:pt idx="12">
                  <c:v>su</c:v>
                </c:pt>
                <c:pt idx="13">
                  <c:v>26.3.</c:v>
                </c:pt>
              </c:strCache>
            </c:strRef>
          </c:cat>
          <c:val>
            <c:numRef>
              <c:f>Tiedot!$C$425:$C$438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8484-4CE6-B386-017975C271A0}"/>
            </c:ext>
          </c:extLst>
        </c:ser>
        <c:ser>
          <c:idx val="2"/>
          <c:order val="2"/>
          <c:tx>
            <c:strRef>
              <c:f>Tiedot!$D$424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Tiedot!$A$425:$A$438</c:f>
              <c:strCache>
                <c:ptCount val="14"/>
                <c:pt idx="0">
                  <c:v>ma</c:v>
                </c:pt>
                <c:pt idx="1">
                  <c:v>20.3.</c:v>
                </c:pt>
                <c:pt idx="2">
                  <c:v>ti</c:v>
                </c:pt>
                <c:pt idx="3">
                  <c:v>21.3.</c:v>
                </c:pt>
                <c:pt idx="4">
                  <c:v>ke</c:v>
                </c:pt>
                <c:pt idx="5">
                  <c:v>22.3.</c:v>
                </c:pt>
                <c:pt idx="6">
                  <c:v>to</c:v>
                </c:pt>
                <c:pt idx="7">
                  <c:v>23.3.</c:v>
                </c:pt>
                <c:pt idx="8">
                  <c:v>pe</c:v>
                </c:pt>
                <c:pt idx="9">
                  <c:v>24.3.</c:v>
                </c:pt>
                <c:pt idx="10">
                  <c:v>la</c:v>
                </c:pt>
                <c:pt idx="11">
                  <c:v>25.3.</c:v>
                </c:pt>
                <c:pt idx="12">
                  <c:v>su</c:v>
                </c:pt>
                <c:pt idx="13">
                  <c:v>26.3.</c:v>
                </c:pt>
              </c:strCache>
            </c:strRef>
          </c:cat>
          <c:val>
            <c:numRef>
              <c:f>Tiedot!$D$425:$D$438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8484-4CE6-B386-017975C271A0}"/>
            </c:ext>
          </c:extLst>
        </c:ser>
        <c:ser>
          <c:idx val="3"/>
          <c:order val="3"/>
          <c:tx>
            <c:strRef>
              <c:f>Tiedot!$E$424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Tiedot!$A$425:$A$438</c:f>
              <c:strCache>
                <c:ptCount val="14"/>
                <c:pt idx="0">
                  <c:v>ma</c:v>
                </c:pt>
                <c:pt idx="1">
                  <c:v>20.3.</c:v>
                </c:pt>
                <c:pt idx="2">
                  <c:v>ti</c:v>
                </c:pt>
                <c:pt idx="3">
                  <c:v>21.3.</c:v>
                </c:pt>
                <c:pt idx="4">
                  <c:v>ke</c:v>
                </c:pt>
                <c:pt idx="5">
                  <c:v>22.3.</c:v>
                </c:pt>
                <c:pt idx="6">
                  <c:v>to</c:v>
                </c:pt>
                <c:pt idx="7">
                  <c:v>23.3.</c:v>
                </c:pt>
                <c:pt idx="8">
                  <c:v>pe</c:v>
                </c:pt>
                <c:pt idx="9">
                  <c:v>24.3.</c:v>
                </c:pt>
                <c:pt idx="10">
                  <c:v>la</c:v>
                </c:pt>
                <c:pt idx="11">
                  <c:v>25.3.</c:v>
                </c:pt>
                <c:pt idx="12">
                  <c:v>su</c:v>
                </c:pt>
                <c:pt idx="13">
                  <c:v>26.3.</c:v>
                </c:pt>
              </c:strCache>
            </c:strRef>
          </c:cat>
          <c:val>
            <c:numRef>
              <c:f>Tiedot!$E$425:$E$438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8484-4CE6-B386-017975C271A0}"/>
            </c:ext>
          </c:extLst>
        </c:ser>
        <c:ser>
          <c:idx val="4"/>
          <c:order val="4"/>
          <c:tx>
            <c:strRef>
              <c:f>Tiedot!$F$424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Tiedot!$A$425:$A$438</c:f>
              <c:strCache>
                <c:ptCount val="14"/>
                <c:pt idx="0">
                  <c:v>ma</c:v>
                </c:pt>
                <c:pt idx="1">
                  <c:v>20.3.</c:v>
                </c:pt>
                <c:pt idx="2">
                  <c:v>ti</c:v>
                </c:pt>
                <c:pt idx="3">
                  <c:v>21.3.</c:v>
                </c:pt>
                <c:pt idx="4">
                  <c:v>ke</c:v>
                </c:pt>
                <c:pt idx="5">
                  <c:v>22.3.</c:v>
                </c:pt>
                <c:pt idx="6">
                  <c:v>to</c:v>
                </c:pt>
                <c:pt idx="7">
                  <c:v>23.3.</c:v>
                </c:pt>
                <c:pt idx="8">
                  <c:v>pe</c:v>
                </c:pt>
                <c:pt idx="9">
                  <c:v>24.3.</c:v>
                </c:pt>
                <c:pt idx="10">
                  <c:v>la</c:v>
                </c:pt>
                <c:pt idx="11">
                  <c:v>25.3.</c:v>
                </c:pt>
                <c:pt idx="12">
                  <c:v>su</c:v>
                </c:pt>
                <c:pt idx="13">
                  <c:v>26.3.</c:v>
                </c:pt>
              </c:strCache>
            </c:strRef>
          </c:cat>
          <c:val>
            <c:numRef>
              <c:f>Tiedot!$F$425:$F$438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8484-4CE6-B386-017975C271A0}"/>
            </c:ext>
          </c:extLst>
        </c:ser>
        <c:ser>
          <c:idx val="5"/>
          <c:order val="5"/>
          <c:tx>
            <c:strRef>
              <c:f>Tiedot!$G$424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Tiedot!$A$425:$A$438</c:f>
              <c:strCache>
                <c:ptCount val="14"/>
                <c:pt idx="0">
                  <c:v>ma</c:v>
                </c:pt>
                <c:pt idx="1">
                  <c:v>20.3.</c:v>
                </c:pt>
                <c:pt idx="2">
                  <c:v>ti</c:v>
                </c:pt>
                <c:pt idx="3">
                  <c:v>21.3.</c:v>
                </c:pt>
                <c:pt idx="4">
                  <c:v>ke</c:v>
                </c:pt>
                <c:pt idx="5">
                  <c:v>22.3.</c:v>
                </c:pt>
                <c:pt idx="6">
                  <c:v>to</c:v>
                </c:pt>
                <c:pt idx="7">
                  <c:v>23.3.</c:v>
                </c:pt>
                <c:pt idx="8">
                  <c:v>pe</c:v>
                </c:pt>
                <c:pt idx="9">
                  <c:v>24.3.</c:v>
                </c:pt>
                <c:pt idx="10">
                  <c:v>la</c:v>
                </c:pt>
                <c:pt idx="11">
                  <c:v>25.3.</c:v>
                </c:pt>
                <c:pt idx="12">
                  <c:v>su</c:v>
                </c:pt>
                <c:pt idx="13">
                  <c:v>26.3.</c:v>
                </c:pt>
              </c:strCache>
            </c:strRef>
          </c:cat>
          <c:val>
            <c:numRef>
              <c:f>Tiedot!$G$425:$G$438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8484-4CE6-B386-017975C271A0}"/>
            </c:ext>
          </c:extLst>
        </c:ser>
        <c:ser>
          <c:idx val="6"/>
          <c:order val="6"/>
          <c:tx>
            <c:strRef>
              <c:f>Tiedot!$H$424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Tiedot!$A$425:$A$438</c:f>
              <c:strCache>
                <c:ptCount val="14"/>
                <c:pt idx="0">
                  <c:v>ma</c:v>
                </c:pt>
                <c:pt idx="1">
                  <c:v>20.3.</c:v>
                </c:pt>
                <c:pt idx="2">
                  <c:v>ti</c:v>
                </c:pt>
                <c:pt idx="3">
                  <c:v>21.3.</c:v>
                </c:pt>
                <c:pt idx="4">
                  <c:v>ke</c:v>
                </c:pt>
                <c:pt idx="5">
                  <c:v>22.3.</c:v>
                </c:pt>
                <c:pt idx="6">
                  <c:v>to</c:v>
                </c:pt>
                <c:pt idx="7">
                  <c:v>23.3.</c:v>
                </c:pt>
                <c:pt idx="8">
                  <c:v>pe</c:v>
                </c:pt>
                <c:pt idx="9">
                  <c:v>24.3.</c:v>
                </c:pt>
                <c:pt idx="10">
                  <c:v>la</c:v>
                </c:pt>
                <c:pt idx="11">
                  <c:v>25.3.</c:v>
                </c:pt>
                <c:pt idx="12">
                  <c:v>su</c:v>
                </c:pt>
                <c:pt idx="13">
                  <c:v>26.3.</c:v>
                </c:pt>
              </c:strCache>
            </c:strRef>
          </c:cat>
          <c:val>
            <c:numRef>
              <c:f>Tiedot!$H$425:$H$438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8484-4CE6-B386-017975C271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2225528"/>
        <c:axId val="1"/>
      </c:barChart>
      <c:catAx>
        <c:axId val="382225528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2225528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509803921568724E-2"/>
          <c:y val="0.12337662337662574"/>
          <c:w val="0.85882352941176454"/>
          <c:h val="0.7694805194805196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Tiedot!$B$443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Tiedot!$A$444:$A$457</c:f>
              <c:strCache>
                <c:ptCount val="14"/>
                <c:pt idx="0">
                  <c:v>ma</c:v>
                </c:pt>
                <c:pt idx="1">
                  <c:v>27.3.</c:v>
                </c:pt>
                <c:pt idx="2">
                  <c:v>ti</c:v>
                </c:pt>
                <c:pt idx="3">
                  <c:v>28.3.</c:v>
                </c:pt>
                <c:pt idx="4">
                  <c:v>ke</c:v>
                </c:pt>
                <c:pt idx="5">
                  <c:v>29.3.</c:v>
                </c:pt>
                <c:pt idx="6">
                  <c:v>to</c:v>
                </c:pt>
                <c:pt idx="7">
                  <c:v>30.3.</c:v>
                </c:pt>
                <c:pt idx="8">
                  <c:v>pe</c:v>
                </c:pt>
                <c:pt idx="9">
                  <c:v>31.3.</c:v>
                </c:pt>
                <c:pt idx="10">
                  <c:v>la</c:v>
                </c:pt>
                <c:pt idx="11">
                  <c:v>1.4.</c:v>
                </c:pt>
                <c:pt idx="12">
                  <c:v>su</c:v>
                </c:pt>
                <c:pt idx="13">
                  <c:v>2.4.</c:v>
                </c:pt>
              </c:strCache>
            </c:strRef>
          </c:cat>
          <c:val>
            <c:numRef>
              <c:f>Tiedot!$B$444:$B$457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AA12-4C17-AE05-FBC4388A6A4A}"/>
            </c:ext>
          </c:extLst>
        </c:ser>
        <c:ser>
          <c:idx val="1"/>
          <c:order val="1"/>
          <c:tx>
            <c:strRef>
              <c:f>Tiedot!$C$443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Tiedot!$A$444:$A$457</c:f>
              <c:strCache>
                <c:ptCount val="14"/>
                <c:pt idx="0">
                  <c:v>ma</c:v>
                </c:pt>
                <c:pt idx="1">
                  <c:v>27.3.</c:v>
                </c:pt>
                <c:pt idx="2">
                  <c:v>ti</c:v>
                </c:pt>
                <c:pt idx="3">
                  <c:v>28.3.</c:v>
                </c:pt>
                <c:pt idx="4">
                  <c:v>ke</c:v>
                </c:pt>
                <c:pt idx="5">
                  <c:v>29.3.</c:v>
                </c:pt>
                <c:pt idx="6">
                  <c:v>to</c:v>
                </c:pt>
                <c:pt idx="7">
                  <c:v>30.3.</c:v>
                </c:pt>
                <c:pt idx="8">
                  <c:v>pe</c:v>
                </c:pt>
                <c:pt idx="9">
                  <c:v>31.3.</c:v>
                </c:pt>
                <c:pt idx="10">
                  <c:v>la</c:v>
                </c:pt>
                <c:pt idx="11">
                  <c:v>1.4.</c:v>
                </c:pt>
                <c:pt idx="12">
                  <c:v>su</c:v>
                </c:pt>
                <c:pt idx="13">
                  <c:v>2.4.</c:v>
                </c:pt>
              </c:strCache>
            </c:strRef>
          </c:cat>
          <c:val>
            <c:numRef>
              <c:f>Tiedot!$C$444:$C$457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AA12-4C17-AE05-FBC4388A6A4A}"/>
            </c:ext>
          </c:extLst>
        </c:ser>
        <c:ser>
          <c:idx val="2"/>
          <c:order val="2"/>
          <c:tx>
            <c:strRef>
              <c:f>Tiedot!$D$443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Tiedot!$A$444:$A$457</c:f>
              <c:strCache>
                <c:ptCount val="14"/>
                <c:pt idx="0">
                  <c:v>ma</c:v>
                </c:pt>
                <c:pt idx="1">
                  <c:v>27.3.</c:v>
                </c:pt>
                <c:pt idx="2">
                  <c:v>ti</c:v>
                </c:pt>
                <c:pt idx="3">
                  <c:v>28.3.</c:v>
                </c:pt>
                <c:pt idx="4">
                  <c:v>ke</c:v>
                </c:pt>
                <c:pt idx="5">
                  <c:v>29.3.</c:v>
                </c:pt>
                <c:pt idx="6">
                  <c:v>to</c:v>
                </c:pt>
                <c:pt idx="7">
                  <c:v>30.3.</c:v>
                </c:pt>
                <c:pt idx="8">
                  <c:v>pe</c:v>
                </c:pt>
                <c:pt idx="9">
                  <c:v>31.3.</c:v>
                </c:pt>
                <c:pt idx="10">
                  <c:v>la</c:v>
                </c:pt>
                <c:pt idx="11">
                  <c:v>1.4.</c:v>
                </c:pt>
                <c:pt idx="12">
                  <c:v>su</c:v>
                </c:pt>
                <c:pt idx="13">
                  <c:v>2.4.</c:v>
                </c:pt>
              </c:strCache>
            </c:strRef>
          </c:cat>
          <c:val>
            <c:numRef>
              <c:f>Tiedot!$D$444:$D$457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AA12-4C17-AE05-FBC4388A6A4A}"/>
            </c:ext>
          </c:extLst>
        </c:ser>
        <c:ser>
          <c:idx val="3"/>
          <c:order val="3"/>
          <c:tx>
            <c:strRef>
              <c:f>Tiedot!$E$443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Tiedot!$A$444:$A$457</c:f>
              <c:strCache>
                <c:ptCount val="14"/>
                <c:pt idx="0">
                  <c:v>ma</c:v>
                </c:pt>
                <c:pt idx="1">
                  <c:v>27.3.</c:v>
                </c:pt>
                <c:pt idx="2">
                  <c:v>ti</c:v>
                </c:pt>
                <c:pt idx="3">
                  <c:v>28.3.</c:v>
                </c:pt>
                <c:pt idx="4">
                  <c:v>ke</c:v>
                </c:pt>
                <c:pt idx="5">
                  <c:v>29.3.</c:v>
                </c:pt>
                <c:pt idx="6">
                  <c:v>to</c:v>
                </c:pt>
                <c:pt idx="7">
                  <c:v>30.3.</c:v>
                </c:pt>
                <c:pt idx="8">
                  <c:v>pe</c:v>
                </c:pt>
                <c:pt idx="9">
                  <c:v>31.3.</c:v>
                </c:pt>
                <c:pt idx="10">
                  <c:v>la</c:v>
                </c:pt>
                <c:pt idx="11">
                  <c:v>1.4.</c:v>
                </c:pt>
                <c:pt idx="12">
                  <c:v>su</c:v>
                </c:pt>
                <c:pt idx="13">
                  <c:v>2.4.</c:v>
                </c:pt>
              </c:strCache>
            </c:strRef>
          </c:cat>
          <c:val>
            <c:numRef>
              <c:f>Tiedot!$E$444:$E$457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AA12-4C17-AE05-FBC4388A6A4A}"/>
            </c:ext>
          </c:extLst>
        </c:ser>
        <c:ser>
          <c:idx val="4"/>
          <c:order val="4"/>
          <c:tx>
            <c:strRef>
              <c:f>Tiedot!$F$443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Tiedot!$A$444:$A$457</c:f>
              <c:strCache>
                <c:ptCount val="14"/>
                <c:pt idx="0">
                  <c:v>ma</c:v>
                </c:pt>
                <c:pt idx="1">
                  <c:v>27.3.</c:v>
                </c:pt>
                <c:pt idx="2">
                  <c:v>ti</c:v>
                </c:pt>
                <c:pt idx="3">
                  <c:v>28.3.</c:v>
                </c:pt>
                <c:pt idx="4">
                  <c:v>ke</c:v>
                </c:pt>
                <c:pt idx="5">
                  <c:v>29.3.</c:v>
                </c:pt>
                <c:pt idx="6">
                  <c:v>to</c:v>
                </c:pt>
                <c:pt idx="7">
                  <c:v>30.3.</c:v>
                </c:pt>
                <c:pt idx="8">
                  <c:v>pe</c:v>
                </c:pt>
                <c:pt idx="9">
                  <c:v>31.3.</c:v>
                </c:pt>
                <c:pt idx="10">
                  <c:v>la</c:v>
                </c:pt>
                <c:pt idx="11">
                  <c:v>1.4.</c:v>
                </c:pt>
                <c:pt idx="12">
                  <c:v>su</c:v>
                </c:pt>
                <c:pt idx="13">
                  <c:v>2.4.</c:v>
                </c:pt>
              </c:strCache>
            </c:strRef>
          </c:cat>
          <c:val>
            <c:numRef>
              <c:f>Tiedot!$F$444:$F$457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AA12-4C17-AE05-FBC4388A6A4A}"/>
            </c:ext>
          </c:extLst>
        </c:ser>
        <c:ser>
          <c:idx val="5"/>
          <c:order val="5"/>
          <c:tx>
            <c:strRef>
              <c:f>Tiedot!$G$443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Tiedot!$A$444:$A$457</c:f>
              <c:strCache>
                <c:ptCount val="14"/>
                <c:pt idx="0">
                  <c:v>ma</c:v>
                </c:pt>
                <c:pt idx="1">
                  <c:v>27.3.</c:v>
                </c:pt>
                <c:pt idx="2">
                  <c:v>ti</c:v>
                </c:pt>
                <c:pt idx="3">
                  <c:v>28.3.</c:v>
                </c:pt>
                <c:pt idx="4">
                  <c:v>ke</c:v>
                </c:pt>
                <c:pt idx="5">
                  <c:v>29.3.</c:v>
                </c:pt>
                <c:pt idx="6">
                  <c:v>to</c:v>
                </c:pt>
                <c:pt idx="7">
                  <c:v>30.3.</c:v>
                </c:pt>
                <c:pt idx="8">
                  <c:v>pe</c:v>
                </c:pt>
                <c:pt idx="9">
                  <c:v>31.3.</c:v>
                </c:pt>
                <c:pt idx="10">
                  <c:v>la</c:v>
                </c:pt>
                <c:pt idx="11">
                  <c:v>1.4.</c:v>
                </c:pt>
                <c:pt idx="12">
                  <c:v>su</c:v>
                </c:pt>
                <c:pt idx="13">
                  <c:v>2.4.</c:v>
                </c:pt>
              </c:strCache>
            </c:strRef>
          </c:cat>
          <c:val>
            <c:numRef>
              <c:f>Tiedot!$G$444:$G$457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AA12-4C17-AE05-FBC4388A6A4A}"/>
            </c:ext>
          </c:extLst>
        </c:ser>
        <c:ser>
          <c:idx val="6"/>
          <c:order val="6"/>
          <c:tx>
            <c:strRef>
              <c:f>Tiedot!$H$443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Tiedot!$A$444:$A$457</c:f>
              <c:strCache>
                <c:ptCount val="14"/>
                <c:pt idx="0">
                  <c:v>ma</c:v>
                </c:pt>
                <c:pt idx="1">
                  <c:v>27.3.</c:v>
                </c:pt>
                <c:pt idx="2">
                  <c:v>ti</c:v>
                </c:pt>
                <c:pt idx="3">
                  <c:v>28.3.</c:v>
                </c:pt>
                <c:pt idx="4">
                  <c:v>ke</c:v>
                </c:pt>
                <c:pt idx="5">
                  <c:v>29.3.</c:v>
                </c:pt>
                <c:pt idx="6">
                  <c:v>to</c:v>
                </c:pt>
                <c:pt idx="7">
                  <c:v>30.3.</c:v>
                </c:pt>
                <c:pt idx="8">
                  <c:v>pe</c:v>
                </c:pt>
                <c:pt idx="9">
                  <c:v>31.3.</c:v>
                </c:pt>
                <c:pt idx="10">
                  <c:v>la</c:v>
                </c:pt>
                <c:pt idx="11">
                  <c:v>1.4.</c:v>
                </c:pt>
                <c:pt idx="12">
                  <c:v>su</c:v>
                </c:pt>
                <c:pt idx="13">
                  <c:v>2.4.</c:v>
                </c:pt>
              </c:strCache>
            </c:strRef>
          </c:cat>
          <c:val>
            <c:numRef>
              <c:f>Tiedot!$H$444:$H$457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AA12-4C17-AE05-FBC4388A6A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2226840"/>
        <c:axId val="1"/>
      </c:barChart>
      <c:catAx>
        <c:axId val="382226840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2226840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803149606299218E-2"/>
          <c:y val="0.12459016393442623"/>
          <c:w val="0.85826771653543465"/>
          <c:h val="0.7672131147540987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Tiedot!$B$462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Tiedot!$A$463:$A$476</c:f>
              <c:strCache>
                <c:ptCount val="14"/>
                <c:pt idx="0">
                  <c:v>ma</c:v>
                </c:pt>
                <c:pt idx="1">
                  <c:v>3.4.</c:v>
                </c:pt>
                <c:pt idx="2">
                  <c:v>ti</c:v>
                </c:pt>
                <c:pt idx="3">
                  <c:v>4.4.</c:v>
                </c:pt>
                <c:pt idx="4">
                  <c:v>ke</c:v>
                </c:pt>
                <c:pt idx="5">
                  <c:v>5.4.</c:v>
                </c:pt>
                <c:pt idx="6">
                  <c:v>to</c:v>
                </c:pt>
                <c:pt idx="7">
                  <c:v>6.4.</c:v>
                </c:pt>
                <c:pt idx="8">
                  <c:v>pe</c:v>
                </c:pt>
                <c:pt idx="9">
                  <c:v>7.4.</c:v>
                </c:pt>
                <c:pt idx="10">
                  <c:v>la</c:v>
                </c:pt>
                <c:pt idx="11">
                  <c:v>8.4.</c:v>
                </c:pt>
                <c:pt idx="12">
                  <c:v>su</c:v>
                </c:pt>
                <c:pt idx="13">
                  <c:v>9.4.</c:v>
                </c:pt>
              </c:strCache>
            </c:strRef>
          </c:cat>
          <c:val>
            <c:numRef>
              <c:f>Tiedot!$B$463:$B$476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CD75-4A9B-B184-2AB06E35CF57}"/>
            </c:ext>
          </c:extLst>
        </c:ser>
        <c:ser>
          <c:idx val="1"/>
          <c:order val="1"/>
          <c:tx>
            <c:strRef>
              <c:f>Tiedot!$C$462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Tiedot!$A$463:$A$476</c:f>
              <c:strCache>
                <c:ptCount val="14"/>
                <c:pt idx="0">
                  <c:v>ma</c:v>
                </c:pt>
                <c:pt idx="1">
                  <c:v>3.4.</c:v>
                </c:pt>
                <c:pt idx="2">
                  <c:v>ti</c:v>
                </c:pt>
                <c:pt idx="3">
                  <c:v>4.4.</c:v>
                </c:pt>
                <c:pt idx="4">
                  <c:v>ke</c:v>
                </c:pt>
                <c:pt idx="5">
                  <c:v>5.4.</c:v>
                </c:pt>
                <c:pt idx="6">
                  <c:v>to</c:v>
                </c:pt>
                <c:pt idx="7">
                  <c:v>6.4.</c:v>
                </c:pt>
                <c:pt idx="8">
                  <c:v>pe</c:v>
                </c:pt>
                <c:pt idx="9">
                  <c:v>7.4.</c:v>
                </c:pt>
                <c:pt idx="10">
                  <c:v>la</c:v>
                </c:pt>
                <c:pt idx="11">
                  <c:v>8.4.</c:v>
                </c:pt>
                <c:pt idx="12">
                  <c:v>su</c:v>
                </c:pt>
                <c:pt idx="13">
                  <c:v>9.4.</c:v>
                </c:pt>
              </c:strCache>
            </c:strRef>
          </c:cat>
          <c:val>
            <c:numRef>
              <c:f>Tiedot!$C$463:$C$476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CD75-4A9B-B184-2AB06E35CF57}"/>
            </c:ext>
          </c:extLst>
        </c:ser>
        <c:ser>
          <c:idx val="2"/>
          <c:order val="2"/>
          <c:tx>
            <c:strRef>
              <c:f>Tiedot!$D$462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Tiedot!$A$463:$A$476</c:f>
              <c:strCache>
                <c:ptCount val="14"/>
                <c:pt idx="0">
                  <c:v>ma</c:v>
                </c:pt>
                <c:pt idx="1">
                  <c:v>3.4.</c:v>
                </c:pt>
                <c:pt idx="2">
                  <c:v>ti</c:v>
                </c:pt>
                <c:pt idx="3">
                  <c:v>4.4.</c:v>
                </c:pt>
                <c:pt idx="4">
                  <c:v>ke</c:v>
                </c:pt>
                <c:pt idx="5">
                  <c:v>5.4.</c:v>
                </c:pt>
                <c:pt idx="6">
                  <c:v>to</c:v>
                </c:pt>
                <c:pt idx="7">
                  <c:v>6.4.</c:v>
                </c:pt>
                <c:pt idx="8">
                  <c:v>pe</c:v>
                </c:pt>
                <c:pt idx="9">
                  <c:v>7.4.</c:v>
                </c:pt>
                <c:pt idx="10">
                  <c:v>la</c:v>
                </c:pt>
                <c:pt idx="11">
                  <c:v>8.4.</c:v>
                </c:pt>
                <c:pt idx="12">
                  <c:v>su</c:v>
                </c:pt>
                <c:pt idx="13">
                  <c:v>9.4.</c:v>
                </c:pt>
              </c:strCache>
            </c:strRef>
          </c:cat>
          <c:val>
            <c:numRef>
              <c:f>Tiedot!$D$463:$D$476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CD75-4A9B-B184-2AB06E35CF57}"/>
            </c:ext>
          </c:extLst>
        </c:ser>
        <c:ser>
          <c:idx val="3"/>
          <c:order val="3"/>
          <c:tx>
            <c:strRef>
              <c:f>Tiedot!$E$462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Tiedot!$A$463:$A$476</c:f>
              <c:strCache>
                <c:ptCount val="14"/>
                <c:pt idx="0">
                  <c:v>ma</c:v>
                </c:pt>
                <c:pt idx="1">
                  <c:v>3.4.</c:v>
                </c:pt>
                <c:pt idx="2">
                  <c:v>ti</c:v>
                </c:pt>
                <c:pt idx="3">
                  <c:v>4.4.</c:v>
                </c:pt>
                <c:pt idx="4">
                  <c:v>ke</c:v>
                </c:pt>
                <c:pt idx="5">
                  <c:v>5.4.</c:v>
                </c:pt>
                <c:pt idx="6">
                  <c:v>to</c:v>
                </c:pt>
                <c:pt idx="7">
                  <c:v>6.4.</c:v>
                </c:pt>
                <c:pt idx="8">
                  <c:v>pe</c:v>
                </c:pt>
                <c:pt idx="9">
                  <c:v>7.4.</c:v>
                </c:pt>
                <c:pt idx="10">
                  <c:v>la</c:v>
                </c:pt>
                <c:pt idx="11">
                  <c:v>8.4.</c:v>
                </c:pt>
                <c:pt idx="12">
                  <c:v>su</c:v>
                </c:pt>
                <c:pt idx="13">
                  <c:v>9.4.</c:v>
                </c:pt>
              </c:strCache>
            </c:strRef>
          </c:cat>
          <c:val>
            <c:numRef>
              <c:f>Tiedot!$E$463:$E$476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CD75-4A9B-B184-2AB06E35CF57}"/>
            </c:ext>
          </c:extLst>
        </c:ser>
        <c:ser>
          <c:idx val="4"/>
          <c:order val="4"/>
          <c:tx>
            <c:strRef>
              <c:f>Tiedot!$F$462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Tiedot!$A$463:$A$476</c:f>
              <c:strCache>
                <c:ptCount val="14"/>
                <c:pt idx="0">
                  <c:v>ma</c:v>
                </c:pt>
                <c:pt idx="1">
                  <c:v>3.4.</c:v>
                </c:pt>
                <c:pt idx="2">
                  <c:v>ti</c:v>
                </c:pt>
                <c:pt idx="3">
                  <c:v>4.4.</c:v>
                </c:pt>
                <c:pt idx="4">
                  <c:v>ke</c:v>
                </c:pt>
                <c:pt idx="5">
                  <c:v>5.4.</c:v>
                </c:pt>
                <c:pt idx="6">
                  <c:v>to</c:v>
                </c:pt>
                <c:pt idx="7">
                  <c:v>6.4.</c:v>
                </c:pt>
                <c:pt idx="8">
                  <c:v>pe</c:v>
                </c:pt>
                <c:pt idx="9">
                  <c:v>7.4.</c:v>
                </c:pt>
                <c:pt idx="10">
                  <c:v>la</c:v>
                </c:pt>
                <c:pt idx="11">
                  <c:v>8.4.</c:v>
                </c:pt>
                <c:pt idx="12">
                  <c:v>su</c:v>
                </c:pt>
                <c:pt idx="13">
                  <c:v>9.4.</c:v>
                </c:pt>
              </c:strCache>
            </c:strRef>
          </c:cat>
          <c:val>
            <c:numRef>
              <c:f>Tiedot!$F$463:$F$476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CD75-4A9B-B184-2AB06E35CF57}"/>
            </c:ext>
          </c:extLst>
        </c:ser>
        <c:ser>
          <c:idx val="5"/>
          <c:order val="5"/>
          <c:tx>
            <c:strRef>
              <c:f>Tiedot!$G$462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Tiedot!$A$463:$A$476</c:f>
              <c:strCache>
                <c:ptCount val="14"/>
                <c:pt idx="0">
                  <c:v>ma</c:v>
                </c:pt>
                <c:pt idx="1">
                  <c:v>3.4.</c:v>
                </c:pt>
                <c:pt idx="2">
                  <c:v>ti</c:v>
                </c:pt>
                <c:pt idx="3">
                  <c:v>4.4.</c:v>
                </c:pt>
                <c:pt idx="4">
                  <c:v>ke</c:v>
                </c:pt>
                <c:pt idx="5">
                  <c:v>5.4.</c:v>
                </c:pt>
                <c:pt idx="6">
                  <c:v>to</c:v>
                </c:pt>
                <c:pt idx="7">
                  <c:v>6.4.</c:v>
                </c:pt>
                <c:pt idx="8">
                  <c:v>pe</c:v>
                </c:pt>
                <c:pt idx="9">
                  <c:v>7.4.</c:v>
                </c:pt>
                <c:pt idx="10">
                  <c:v>la</c:v>
                </c:pt>
                <c:pt idx="11">
                  <c:v>8.4.</c:v>
                </c:pt>
                <c:pt idx="12">
                  <c:v>su</c:v>
                </c:pt>
                <c:pt idx="13">
                  <c:v>9.4.</c:v>
                </c:pt>
              </c:strCache>
            </c:strRef>
          </c:cat>
          <c:val>
            <c:numRef>
              <c:f>Tiedot!$G$463:$G$476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CD75-4A9B-B184-2AB06E35CF57}"/>
            </c:ext>
          </c:extLst>
        </c:ser>
        <c:ser>
          <c:idx val="6"/>
          <c:order val="6"/>
          <c:tx>
            <c:strRef>
              <c:f>Tiedot!$H$462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Tiedot!$A$463:$A$476</c:f>
              <c:strCache>
                <c:ptCount val="14"/>
                <c:pt idx="0">
                  <c:v>ma</c:v>
                </c:pt>
                <c:pt idx="1">
                  <c:v>3.4.</c:v>
                </c:pt>
                <c:pt idx="2">
                  <c:v>ti</c:v>
                </c:pt>
                <c:pt idx="3">
                  <c:v>4.4.</c:v>
                </c:pt>
                <c:pt idx="4">
                  <c:v>ke</c:v>
                </c:pt>
                <c:pt idx="5">
                  <c:v>5.4.</c:v>
                </c:pt>
                <c:pt idx="6">
                  <c:v>to</c:v>
                </c:pt>
                <c:pt idx="7">
                  <c:v>6.4.</c:v>
                </c:pt>
                <c:pt idx="8">
                  <c:v>pe</c:v>
                </c:pt>
                <c:pt idx="9">
                  <c:v>7.4.</c:v>
                </c:pt>
                <c:pt idx="10">
                  <c:v>la</c:v>
                </c:pt>
                <c:pt idx="11">
                  <c:v>8.4.</c:v>
                </c:pt>
                <c:pt idx="12">
                  <c:v>su</c:v>
                </c:pt>
                <c:pt idx="13">
                  <c:v>9.4.</c:v>
                </c:pt>
              </c:strCache>
            </c:strRef>
          </c:cat>
          <c:val>
            <c:numRef>
              <c:f>Tiedot!$H$463:$H$476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CD75-4A9B-B184-2AB06E35CF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2240288"/>
        <c:axId val="1"/>
      </c:barChart>
      <c:catAx>
        <c:axId val="382240288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2240288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803149606299218E-2"/>
          <c:y val="0.12337662337662574"/>
          <c:w val="0.85826771653543465"/>
          <c:h val="0.7694805194805196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Tiedot!$B$481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Tiedot!$A$482:$A$495</c:f>
              <c:strCache>
                <c:ptCount val="14"/>
                <c:pt idx="0">
                  <c:v>ma</c:v>
                </c:pt>
                <c:pt idx="1">
                  <c:v>10.4.</c:v>
                </c:pt>
                <c:pt idx="2">
                  <c:v>ti</c:v>
                </c:pt>
                <c:pt idx="3">
                  <c:v>11.4.</c:v>
                </c:pt>
                <c:pt idx="4">
                  <c:v>ke</c:v>
                </c:pt>
                <c:pt idx="5">
                  <c:v>12.4.</c:v>
                </c:pt>
                <c:pt idx="6">
                  <c:v>to</c:v>
                </c:pt>
                <c:pt idx="7">
                  <c:v>13.4.</c:v>
                </c:pt>
                <c:pt idx="8">
                  <c:v>pe</c:v>
                </c:pt>
                <c:pt idx="9">
                  <c:v>14.4.</c:v>
                </c:pt>
                <c:pt idx="10">
                  <c:v>la</c:v>
                </c:pt>
                <c:pt idx="11">
                  <c:v>15.4.</c:v>
                </c:pt>
                <c:pt idx="12">
                  <c:v>su</c:v>
                </c:pt>
                <c:pt idx="13">
                  <c:v>16.4.</c:v>
                </c:pt>
              </c:strCache>
            </c:strRef>
          </c:cat>
          <c:val>
            <c:numRef>
              <c:f>Tiedot!$B$482:$B$495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F5CA-457F-B314-F8C14EBD1CD4}"/>
            </c:ext>
          </c:extLst>
        </c:ser>
        <c:ser>
          <c:idx val="1"/>
          <c:order val="1"/>
          <c:tx>
            <c:strRef>
              <c:f>Tiedot!$C$481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Tiedot!$A$482:$A$495</c:f>
              <c:strCache>
                <c:ptCount val="14"/>
                <c:pt idx="0">
                  <c:v>ma</c:v>
                </c:pt>
                <c:pt idx="1">
                  <c:v>10.4.</c:v>
                </c:pt>
                <c:pt idx="2">
                  <c:v>ti</c:v>
                </c:pt>
                <c:pt idx="3">
                  <c:v>11.4.</c:v>
                </c:pt>
                <c:pt idx="4">
                  <c:v>ke</c:v>
                </c:pt>
                <c:pt idx="5">
                  <c:v>12.4.</c:v>
                </c:pt>
                <c:pt idx="6">
                  <c:v>to</c:v>
                </c:pt>
                <c:pt idx="7">
                  <c:v>13.4.</c:v>
                </c:pt>
                <c:pt idx="8">
                  <c:v>pe</c:v>
                </c:pt>
                <c:pt idx="9">
                  <c:v>14.4.</c:v>
                </c:pt>
                <c:pt idx="10">
                  <c:v>la</c:v>
                </c:pt>
                <c:pt idx="11">
                  <c:v>15.4.</c:v>
                </c:pt>
                <c:pt idx="12">
                  <c:v>su</c:v>
                </c:pt>
                <c:pt idx="13">
                  <c:v>16.4.</c:v>
                </c:pt>
              </c:strCache>
            </c:strRef>
          </c:cat>
          <c:val>
            <c:numRef>
              <c:f>Tiedot!$C$482:$C$495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F5CA-457F-B314-F8C14EBD1CD4}"/>
            </c:ext>
          </c:extLst>
        </c:ser>
        <c:ser>
          <c:idx val="2"/>
          <c:order val="2"/>
          <c:tx>
            <c:strRef>
              <c:f>Tiedot!$D$481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Tiedot!$A$482:$A$495</c:f>
              <c:strCache>
                <c:ptCount val="14"/>
                <c:pt idx="0">
                  <c:v>ma</c:v>
                </c:pt>
                <c:pt idx="1">
                  <c:v>10.4.</c:v>
                </c:pt>
                <c:pt idx="2">
                  <c:v>ti</c:v>
                </c:pt>
                <c:pt idx="3">
                  <c:v>11.4.</c:v>
                </c:pt>
                <c:pt idx="4">
                  <c:v>ke</c:v>
                </c:pt>
                <c:pt idx="5">
                  <c:v>12.4.</c:v>
                </c:pt>
                <c:pt idx="6">
                  <c:v>to</c:v>
                </c:pt>
                <c:pt idx="7">
                  <c:v>13.4.</c:v>
                </c:pt>
                <c:pt idx="8">
                  <c:v>pe</c:v>
                </c:pt>
                <c:pt idx="9">
                  <c:v>14.4.</c:v>
                </c:pt>
                <c:pt idx="10">
                  <c:v>la</c:v>
                </c:pt>
                <c:pt idx="11">
                  <c:v>15.4.</c:v>
                </c:pt>
                <c:pt idx="12">
                  <c:v>su</c:v>
                </c:pt>
                <c:pt idx="13">
                  <c:v>16.4.</c:v>
                </c:pt>
              </c:strCache>
            </c:strRef>
          </c:cat>
          <c:val>
            <c:numRef>
              <c:f>Tiedot!$D$482:$D$495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F5CA-457F-B314-F8C14EBD1CD4}"/>
            </c:ext>
          </c:extLst>
        </c:ser>
        <c:ser>
          <c:idx val="3"/>
          <c:order val="3"/>
          <c:tx>
            <c:strRef>
              <c:f>Tiedot!$E$481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Tiedot!$A$482:$A$495</c:f>
              <c:strCache>
                <c:ptCount val="14"/>
                <c:pt idx="0">
                  <c:v>ma</c:v>
                </c:pt>
                <c:pt idx="1">
                  <c:v>10.4.</c:v>
                </c:pt>
                <c:pt idx="2">
                  <c:v>ti</c:v>
                </c:pt>
                <c:pt idx="3">
                  <c:v>11.4.</c:v>
                </c:pt>
                <c:pt idx="4">
                  <c:v>ke</c:v>
                </c:pt>
                <c:pt idx="5">
                  <c:v>12.4.</c:v>
                </c:pt>
                <c:pt idx="6">
                  <c:v>to</c:v>
                </c:pt>
                <c:pt idx="7">
                  <c:v>13.4.</c:v>
                </c:pt>
                <c:pt idx="8">
                  <c:v>pe</c:v>
                </c:pt>
                <c:pt idx="9">
                  <c:v>14.4.</c:v>
                </c:pt>
                <c:pt idx="10">
                  <c:v>la</c:v>
                </c:pt>
                <c:pt idx="11">
                  <c:v>15.4.</c:v>
                </c:pt>
                <c:pt idx="12">
                  <c:v>su</c:v>
                </c:pt>
                <c:pt idx="13">
                  <c:v>16.4.</c:v>
                </c:pt>
              </c:strCache>
            </c:strRef>
          </c:cat>
          <c:val>
            <c:numRef>
              <c:f>Tiedot!$E$482:$E$495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F5CA-457F-B314-F8C14EBD1CD4}"/>
            </c:ext>
          </c:extLst>
        </c:ser>
        <c:ser>
          <c:idx val="4"/>
          <c:order val="4"/>
          <c:tx>
            <c:strRef>
              <c:f>Tiedot!$F$481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Tiedot!$A$482:$A$495</c:f>
              <c:strCache>
                <c:ptCount val="14"/>
                <c:pt idx="0">
                  <c:v>ma</c:v>
                </c:pt>
                <c:pt idx="1">
                  <c:v>10.4.</c:v>
                </c:pt>
                <c:pt idx="2">
                  <c:v>ti</c:v>
                </c:pt>
                <c:pt idx="3">
                  <c:v>11.4.</c:v>
                </c:pt>
                <c:pt idx="4">
                  <c:v>ke</c:v>
                </c:pt>
                <c:pt idx="5">
                  <c:v>12.4.</c:v>
                </c:pt>
                <c:pt idx="6">
                  <c:v>to</c:v>
                </c:pt>
                <c:pt idx="7">
                  <c:v>13.4.</c:v>
                </c:pt>
                <c:pt idx="8">
                  <c:v>pe</c:v>
                </c:pt>
                <c:pt idx="9">
                  <c:v>14.4.</c:v>
                </c:pt>
                <c:pt idx="10">
                  <c:v>la</c:v>
                </c:pt>
                <c:pt idx="11">
                  <c:v>15.4.</c:v>
                </c:pt>
                <c:pt idx="12">
                  <c:v>su</c:v>
                </c:pt>
                <c:pt idx="13">
                  <c:v>16.4.</c:v>
                </c:pt>
              </c:strCache>
            </c:strRef>
          </c:cat>
          <c:val>
            <c:numRef>
              <c:f>Tiedot!$F$482:$F$495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F5CA-457F-B314-F8C14EBD1CD4}"/>
            </c:ext>
          </c:extLst>
        </c:ser>
        <c:ser>
          <c:idx val="5"/>
          <c:order val="5"/>
          <c:tx>
            <c:strRef>
              <c:f>Tiedot!$G$481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Tiedot!$A$482:$A$495</c:f>
              <c:strCache>
                <c:ptCount val="14"/>
                <c:pt idx="0">
                  <c:v>ma</c:v>
                </c:pt>
                <c:pt idx="1">
                  <c:v>10.4.</c:v>
                </c:pt>
                <c:pt idx="2">
                  <c:v>ti</c:v>
                </c:pt>
                <c:pt idx="3">
                  <c:v>11.4.</c:v>
                </c:pt>
                <c:pt idx="4">
                  <c:v>ke</c:v>
                </c:pt>
                <c:pt idx="5">
                  <c:v>12.4.</c:v>
                </c:pt>
                <c:pt idx="6">
                  <c:v>to</c:v>
                </c:pt>
                <c:pt idx="7">
                  <c:v>13.4.</c:v>
                </c:pt>
                <c:pt idx="8">
                  <c:v>pe</c:v>
                </c:pt>
                <c:pt idx="9">
                  <c:v>14.4.</c:v>
                </c:pt>
                <c:pt idx="10">
                  <c:v>la</c:v>
                </c:pt>
                <c:pt idx="11">
                  <c:v>15.4.</c:v>
                </c:pt>
                <c:pt idx="12">
                  <c:v>su</c:v>
                </c:pt>
                <c:pt idx="13">
                  <c:v>16.4.</c:v>
                </c:pt>
              </c:strCache>
            </c:strRef>
          </c:cat>
          <c:val>
            <c:numRef>
              <c:f>Tiedot!$G$482:$G$495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F5CA-457F-B314-F8C14EBD1CD4}"/>
            </c:ext>
          </c:extLst>
        </c:ser>
        <c:ser>
          <c:idx val="6"/>
          <c:order val="6"/>
          <c:tx>
            <c:strRef>
              <c:f>Tiedot!$H$481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Tiedot!$A$482:$A$495</c:f>
              <c:strCache>
                <c:ptCount val="14"/>
                <c:pt idx="0">
                  <c:v>ma</c:v>
                </c:pt>
                <c:pt idx="1">
                  <c:v>10.4.</c:v>
                </c:pt>
                <c:pt idx="2">
                  <c:v>ti</c:v>
                </c:pt>
                <c:pt idx="3">
                  <c:v>11.4.</c:v>
                </c:pt>
                <c:pt idx="4">
                  <c:v>ke</c:v>
                </c:pt>
                <c:pt idx="5">
                  <c:v>12.4.</c:v>
                </c:pt>
                <c:pt idx="6">
                  <c:v>to</c:v>
                </c:pt>
                <c:pt idx="7">
                  <c:v>13.4.</c:v>
                </c:pt>
                <c:pt idx="8">
                  <c:v>pe</c:v>
                </c:pt>
                <c:pt idx="9">
                  <c:v>14.4.</c:v>
                </c:pt>
                <c:pt idx="10">
                  <c:v>la</c:v>
                </c:pt>
                <c:pt idx="11">
                  <c:v>15.4.</c:v>
                </c:pt>
                <c:pt idx="12">
                  <c:v>su</c:v>
                </c:pt>
                <c:pt idx="13">
                  <c:v>16.4.</c:v>
                </c:pt>
              </c:strCache>
            </c:strRef>
          </c:cat>
          <c:val>
            <c:numRef>
              <c:f>Tiedot!$H$482:$H$495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F5CA-457F-B314-F8C14EBD1C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2237664"/>
        <c:axId val="1"/>
      </c:barChart>
      <c:catAx>
        <c:axId val="382237664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2237664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509803921568724E-2"/>
          <c:y val="0.125"/>
          <c:w val="0.85882352941176454"/>
          <c:h val="0.76644736842105254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Tiedot!$B$500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Tiedot!$A$501:$A$514</c:f>
              <c:strCache>
                <c:ptCount val="14"/>
                <c:pt idx="0">
                  <c:v>ma</c:v>
                </c:pt>
                <c:pt idx="1">
                  <c:v>17.4.</c:v>
                </c:pt>
                <c:pt idx="2">
                  <c:v>ti</c:v>
                </c:pt>
                <c:pt idx="3">
                  <c:v>18.4.</c:v>
                </c:pt>
                <c:pt idx="4">
                  <c:v>ke</c:v>
                </c:pt>
                <c:pt idx="5">
                  <c:v>19.4.</c:v>
                </c:pt>
                <c:pt idx="6">
                  <c:v>to</c:v>
                </c:pt>
                <c:pt idx="7">
                  <c:v>20.4.</c:v>
                </c:pt>
                <c:pt idx="8">
                  <c:v>pe</c:v>
                </c:pt>
                <c:pt idx="9">
                  <c:v>21.4.</c:v>
                </c:pt>
                <c:pt idx="10">
                  <c:v>la</c:v>
                </c:pt>
                <c:pt idx="11">
                  <c:v>22.4.</c:v>
                </c:pt>
                <c:pt idx="12">
                  <c:v>su</c:v>
                </c:pt>
                <c:pt idx="13">
                  <c:v>23.4.</c:v>
                </c:pt>
              </c:strCache>
            </c:strRef>
          </c:cat>
          <c:val>
            <c:numRef>
              <c:f>Tiedot!$B$501:$B$514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8208-4E9B-995A-7565778AE864}"/>
            </c:ext>
          </c:extLst>
        </c:ser>
        <c:ser>
          <c:idx val="1"/>
          <c:order val="1"/>
          <c:tx>
            <c:strRef>
              <c:f>Tiedot!$C$500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Tiedot!$A$501:$A$514</c:f>
              <c:strCache>
                <c:ptCount val="14"/>
                <c:pt idx="0">
                  <c:v>ma</c:v>
                </c:pt>
                <c:pt idx="1">
                  <c:v>17.4.</c:v>
                </c:pt>
                <c:pt idx="2">
                  <c:v>ti</c:v>
                </c:pt>
                <c:pt idx="3">
                  <c:v>18.4.</c:v>
                </c:pt>
                <c:pt idx="4">
                  <c:v>ke</c:v>
                </c:pt>
                <c:pt idx="5">
                  <c:v>19.4.</c:v>
                </c:pt>
                <c:pt idx="6">
                  <c:v>to</c:v>
                </c:pt>
                <c:pt idx="7">
                  <c:v>20.4.</c:v>
                </c:pt>
                <c:pt idx="8">
                  <c:v>pe</c:v>
                </c:pt>
                <c:pt idx="9">
                  <c:v>21.4.</c:v>
                </c:pt>
                <c:pt idx="10">
                  <c:v>la</c:v>
                </c:pt>
                <c:pt idx="11">
                  <c:v>22.4.</c:v>
                </c:pt>
                <c:pt idx="12">
                  <c:v>su</c:v>
                </c:pt>
                <c:pt idx="13">
                  <c:v>23.4.</c:v>
                </c:pt>
              </c:strCache>
            </c:strRef>
          </c:cat>
          <c:val>
            <c:numRef>
              <c:f>Tiedot!$C$501:$C$514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8208-4E9B-995A-7565778AE864}"/>
            </c:ext>
          </c:extLst>
        </c:ser>
        <c:ser>
          <c:idx val="2"/>
          <c:order val="2"/>
          <c:tx>
            <c:strRef>
              <c:f>Tiedot!$D$500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Tiedot!$A$501:$A$514</c:f>
              <c:strCache>
                <c:ptCount val="14"/>
                <c:pt idx="0">
                  <c:v>ma</c:v>
                </c:pt>
                <c:pt idx="1">
                  <c:v>17.4.</c:v>
                </c:pt>
                <c:pt idx="2">
                  <c:v>ti</c:v>
                </c:pt>
                <c:pt idx="3">
                  <c:v>18.4.</c:v>
                </c:pt>
                <c:pt idx="4">
                  <c:v>ke</c:v>
                </c:pt>
                <c:pt idx="5">
                  <c:v>19.4.</c:v>
                </c:pt>
                <c:pt idx="6">
                  <c:v>to</c:v>
                </c:pt>
                <c:pt idx="7">
                  <c:v>20.4.</c:v>
                </c:pt>
                <c:pt idx="8">
                  <c:v>pe</c:v>
                </c:pt>
                <c:pt idx="9">
                  <c:v>21.4.</c:v>
                </c:pt>
                <c:pt idx="10">
                  <c:v>la</c:v>
                </c:pt>
                <c:pt idx="11">
                  <c:v>22.4.</c:v>
                </c:pt>
                <c:pt idx="12">
                  <c:v>su</c:v>
                </c:pt>
                <c:pt idx="13">
                  <c:v>23.4.</c:v>
                </c:pt>
              </c:strCache>
            </c:strRef>
          </c:cat>
          <c:val>
            <c:numRef>
              <c:f>Tiedot!$D$501:$D$514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8208-4E9B-995A-7565778AE864}"/>
            </c:ext>
          </c:extLst>
        </c:ser>
        <c:ser>
          <c:idx val="3"/>
          <c:order val="3"/>
          <c:tx>
            <c:strRef>
              <c:f>Tiedot!$E$500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Tiedot!$A$501:$A$514</c:f>
              <c:strCache>
                <c:ptCount val="14"/>
                <c:pt idx="0">
                  <c:v>ma</c:v>
                </c:pt>
                <c:pt idx="1">
                  <c:v>17.4.</c:v>
                </c:pt>
                <c:pt idx="2">
                  <c:v>ti</c:v>
                </c:pt>
                <c:pt idx="3">
                  <c:v>18.4.</c:v>
                </c:pt>
                <c:pt idx="4">
                  <c:v>ke</c:v>
                </c:pt>
                <c:pt idx="5">
                  <c:v>19.4.</c:v>
                </c:pt>
                <c:pt idx="6">
                  <c:v>to</c:v>
                </c:pt>
                <c:pt idx="7">
                  <c:v>20.4.</c:v>
                </c:pt>
                <c:pt idx="8">
                  <c:v>pe</c:v>
                </c:pt>
                <c:pt idx="9">
                  <c:v>21.4.</c:v>
                </c:pt>
                <c:pt idx="10">
                  <c:v>la</c:v>
                </c:pt>
                <c:pt idx="11">
                  <c:v>22.4.</c:v>
                </c:pt>
                <c:pt idx="12">
                  <c:v>su</c:v>
                </c:pt>
                <c:pt idx="13">
                  <c:v>23.4.</c:v>
                </c:pt>
              </c:strCache>
            </c:strRef>
          </c:cat>
          <c:val>
            <c:numRef>
              <c:f>Tiedot!$E$501:$E$514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8208-4E9B-995A-7565778AE864}"/>
            </c:ext>
          </c:extLst>
        </c:ser>
        <c:ser>
          <c:idx val="4"/>
          <c:order val="4"/>
          <c:tx>
            <c:strRef>
              <c:f>Tiedot!$F$500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Tiedot!$A$501:$A$514</c:f>
              <c:strCache>
                <c:ptCount val="14"/>
                <c:pt idx="0">
                  <c:v>ma</c:v>
                </c:pt>
                <c:pt idx="1">
                  <c:v>17.4.</c:v>
                </c:pt>
                <c:pt idx="2">
                  <c:v>ti</c:v>
                </c:pt>
                <c:pt idx="3">
                  <c:v>18.4.</c:v>
                </c:pt>
                <c:pt idx="4">
                  <c:v>ke</c:v>
                </c:pt>
                <c:pt idx="5">
                  <c:v>19.4.</c:v>
                </c:pt>
                <c:pt idx="6">
                  <c:v>to</c:v>
                </c:pt>
                <c:pt idx="7">
                  <c:v>20.4.</c:v>
                </c:pt>
                <c:pt idx="8">
                  <c:v>pe</c:v>
                </c:pt>
                <c:pt idx="9">
                  <c:v>21.4.</c:v>
                </c:pt>
                <c:pt idx="10">
                  <c:v>la</c:v>
                </c:pt>
                <c:pt idx="11">
                  <c:v>22.4.</c:v>
                </c:pt>
                <c:pt idx="12">
                  <c:v>su</c:v>
                </c:pt>
                <c:pt idx="13">
                  <c:v>23.4.</c:v>
                </c:pt>
              </c:strCache>
            </c:strRef>
          </c:cat>
          <c:val>
            <c:numRef>
              <c:f>Tiedot!$F$501:$F$514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8208-4E9B-995A-7565778AE864}"/>
            </c:ext>
          </c:extLst>
        </c:ser>
        <c:ser>
          <c:idx val="5"/>
          <c:order val="5"/>
          <c:tx>
            <c:strRef>
              <c:f>Tiedot!$G$500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Tiedot!$A$501:$A$514</c:f>
              <c:strCache>
                <c:ptCount val="14"/>
                <c:pt idx="0">
                  <c:v>ma</c:v>
                </c:pt>
                <c:pt idx="1">
                  <c:v>17.4.</c:v>
                </c:pt>
                <c:pt idx="2">
                  <c:v>ti</c:v>
                </c:pt>
                <c:pt idx="3">
                  <c:v>18.4.</c:v>
                </c:pt>
                <c:pt idx="4">
                  <c:v>ke</c:v>
                </c:pt>
                <c:pt idx="5">
                  <c:v>19.4.</c:v>
                </c:pt>
                <c:pt idx="6">
                  <c:v>to</c:v>
                </c:pt>
                <c:pt idx="7">
                  <c:v>20.4.</c:v>
                </c:pt>
                <c:pt idx="8">
                  <c:v>pe</c:v>
                </c:pt>
                <c:pt idx="9">
                  <c:v>21.4.</c:v>
                </c:pt>
                <c:pt idx="10">
                  <c:v>la</c:v>
                </c:pt>
                <c:pt idx="11">
                  <c:v>22.4.</c:v>
                </c:pt>
                <c:pt idx="12">
                  <c:v>su</c:v>
                </c:pt>
                <c:pt idx="13">
                  <c:v>23.4.</c:v>
                </c:pt>
              </c:strCache>
            </c:strRef>
          </c:cat>
          <c:val>
            <c:numRef>
              <c:f>Tiedot!$G$501:$G$514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8208-4E9B-995A-7565778AE864}"/>
            </c:ext>
          </c:extLst>
        </c:ser>
        <c:ser>
          <c:idx val="6"/>
          <c:order val="6"/>
          <c:tx>
            <c:strRef>
              <c:f>Tiedot!$H$500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Tiedot!$A$501:$A$514</c:f>
              <c:strCache>
                <c:ptCount val="14"/>
                <c:pt idx="0">
                  <c:v>ma</c:v>
                </c:pt>
                <c:pt idx="1">
                  <c:v>17.4.</c:v>
                </c:pt>
                <c:pt idx="2">
                  <c:v>ti</c:v>
                </c:pt>
                <c:pt idx="3">
                  <c:v>18.4.</c:v>
                </c:pt>
                <c:pt idx="4">
                  <c:v>ke</c:v>
                </c:pt>
                <c:pt idx="5">
                  <c:v>19.4.</c:v>
                </c:pt>
                <c:pt idx="6">
                  <c:v>to</c:v>
                </c:pt>
                <c:pt idx="7">
                  <c:v>20.4.</c:v>
                </c:pt>
                <c:pt idx="8">
                  <c:v>pe</c:v>
                </c:pt>
                <c:pt idx="9">
                  <c:v>21.4.</c:v>
                </c:pt>
                <c:pt idx="10">
                  <c:v>la</c:v>
                </c:pt>
                <c:pt idx="11">
                  <c:v>22.4.</c:v>
                </c:pt>
                <c:pt idx="12">
                  <c:v>su</c:v>
                </c:pt>
                <c:pt idx="13">
                  <c:v>23.4.</c:v>
                </c:pt>
              </c:strCache>
            </c:strRef>
          </c:cat>
          <c:val>
            <c:numRef>
              <c:f>Tiedot!$H$501:$H$514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8208-4E9B-995A-7565778AE8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2230776"/>
        <c:axId val="1"/>
      </c:barChart>
      <c:catAx>
        <c:axId val="382230776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2230776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0588505623872644E-2"/>
          <c:y val="0.12337662337662574"/>
          <c:w val="0.87451315300686649"/>
          <c:h val="0.7694805194805196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Tiedot!$B$519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Tiedot!$A$520:$A$533</c:f>
              <c:strCache>
                <c:ptCount val="14"/>
                <c:pt idx="0">
                  <c:v>ma</c:v>
                </c:pt>
                <c:pt idx="1">
                  <c:v>24.4.</c:v>
                </c:pt>
                <c:pt idx="2">
                  <c:v>ti</c:v>
                </c:pt>
                <c:pt idx="3">
                  <c:v>25.4.</c:v>
                </c:pt>
                <c:pt idx="4">
                  <c:v>ke</c:v>
                </c:pt>
                <c:pt idx="5">
                  <c:v>26.4.</c:v>
                </c:pt>
                <c:pt idx="6">
                  <c:v>to</c:v>
                </c:pt>
                <c:pt idx="7">
                  <c:v>27.4.</c:v>
                </c:pt>
                <c:pt idx="8">
                  <c:v>pe</c:v>
                </c:pt>
                <c:pt idx="9">
                  <c:v>28.4.</c:v>
                </c:pt>
                <c:pt idx="10">
                  <c:v>la</c:v>
                </c:pt>
                <c:pt idx="11">
                  <c:v>29.4.</c:v>
                </c:pt>
                <c:pt idx="12">
                  <c:v>su</c:v>
                </c:pt>
                <c:pt idx="13">
                  <c:v>30.4.</c:v>
                </c:pt>
              </c:strCache>
            </c:strRef>
          </c:cat>
          <c:val>
            <c:numRef>
              <c:f>Tiedot!$B$520:$B$533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7F27-4C5B-A6B9-DCBAFD97AE8C}"/>
            </c:ext>
          </c:extLst>
        </c:ser>
        <c:ser>
          <c:idx val="1"/>
          <c:order val="1"/>
          <c:tx>
            <c:strRef>
              <c:f>Tiedot!$C$519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Tiedot!$A$520:$A$533</c:f>
              <c:strCache>
                <c:ptCount val="14"/>
                <c:pt idx="0">
                  <c:v>ma</c:v>
                </c:pt>
                <c:pt idx="1">
                  <c:v>24.4.</c:v>
                </c:pt>
                <c:pt idx="2">
                  <c:v>ti</c:v>
                </c:pt>
                <c:pt idx="3">
                  <c:v>25.4.</c:v>
                </c:pt>
                <c:pt idx="4">
                  <c:v>ke</c:v>
                </c:pt>
                <c:pt idx="5">
                  <c:v>26.4.</c:v>
                </c:pt>
                <c:pt idx="6">
                  <c:v>to</c:v>
                </c:pt>
                <c:pt idx="7">
                  <c:v>27.4.</c:v>
                </c:pt>
                <c:pt idx="8">
                  <c:v>pe</c:v>
                </c:pt>
                <c:pt idx="9">
                  <c:v>28.4.</c:v>
                </c:pt>
                <c:pt idx="10">
                  <c:v>la</c:v>
                </c:pt>
                <c:pt idx="11">
                  <c:v>29.4.</c:v>
                </c:pt>
                <c:pt idx="12">
                  <c:v>su</c:v>
                </c:pt>
                <c:pt idx="13">
                  <c:v>30.4.</c:v>
                </c:pt>
              </c:strCache>
            </c:strRef>
          </c:cat>
          <c:val>
            <c:numRef>
              <c:f>Tiedot!$C$520:$C$533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7F27-4C5B-A6B9-DCBAFD97AE8C}"/>
            </c:ext>
          </c:extLst>
        </c:ser>
        <c:ser>
          <c:idx val="2"/>
          <c:order val="2"/>
          <c:tx>
            <c:strRef>
              <c:f>Tiedot!$D$519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Tiedot!$A$520:$A$533</c:f>
              <c:strCache>
                <c:ptCount val="14"/>
                <c:pt idx="0">
                  <c:v>ma</c:v>
                </c:pt>
                <c:pt idx="1">
                  <c:v>24.4.</c:v>
                </c:pt>
                <c:pt idx="2">
                  <c:v>ti</c:v>
                </c:pt>
                <c:pt idx="3">
                  <c:v>25.4.</c:v>
                </c:pt>
                <c:pt idx="4">
                  <c:v>ke</c:v>
                </c:pt>
                <c:pt idx="5">
                  <c:v>26.4.</c:v>
                </c:pt>
                <c:pt idx="6">
                  <c:v>to</c:v>
                </c:pt>
                <c:pt idx="7">
                  <c:v>27.4.</c:v>
                </c:pt>
                <c:pt idx="8">
                  <c:v>pe</c:v>
                </c:pt>
                <c:pt idx="9">
                  <c:v>28.4.</c:v>
                </c:pt>
                <c:pt idx="10">
                  <c:v>la</c:v>
                </c:pt>
                <c:pt idx="11">
                  <c:v>29.4.</c:v>
                </c:pt>
                <c:pt idx="12">
                  <c:v>su</c:v>
                </c:pt>
                <c:pt idx="13">
                  <c:v>30.4.</c:v>
                </c:pt>
              </c:strCache>
            </c:strRef>
          </c:cat>
          <c:val>
            <c:numRef>
              <c:f>Tiedot!$D$520:$D$533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7F27-4C5B-A6B9-DCBAFD97AE8C}"/>
            </c:ext>
          </c:extLst>
        </c:ser>
        <c:ser>
          <c:idx val="3"/>
          <c:order val="3"/>
          <c:tx>
            <c:strRef>
              <c:f>Tiedot!$E$519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Tiedot!$A$520:$A$533</c:f>
              <c:strCache>
                <c:ptCount val="14"/>
                <c:pt idx="0">
                  <c:v>ma</c:v>
                </c:pt>
                <c:pt idx="1">
                  <c:v>24.4.</c:v>
                </c:pt>
                <c:pt idx="2">
                  <c:v>ti</c:v>
                </c:pt>
                <c:pt idx="3">
                  <c:v>25.4.</c:v>
                </c:pt>
                <c:pt idx="4">
                  <c:v>ke</c:v>
                </c:pt>
                <c:pt idx="5">
                  <c:v>26.4.</c:v>
                </c:pt>
                <c:pt idx="6">
                  <c:v>to</c:v>
                </c:pt>
                <c:pt idx="7">
                  <c:v>27.4.</c:v>
                </c:pt>
                <c:pt idx="8">
                  <c:v>pe</c:v>
                </c:pt>
                <c:pt idx="9">
                  <c:v>28.4.</c:v>
                </c:pt>
                <c:pt idx="10">
                  <c:v>la</c:v>
                </c:pt>
                <c:pt idx="11">
                  <c:v>29.4.</c:v>
                </c:pt>
                <c:pt idx="12">
                  <c:v>su</c:v>
                </c:pt>
                <c:pt idx="13">
                  <c:v>30.4.</c:v>
                </c:pt>
              </c:strCache>
            </c:strRef>
          </c:cat>
          <c:val>
            <c:numRef>
              <c:f>Tiedot!$E$520:$E$533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7F27-4C5B-A6B9-DCBAFD97AE8C}"/>
            </c:ext>
          </c:extLst>
        </c:ser>
        <c:ser>
          <c:idx val="4"/>
          <c:order val="4"/>
          <c:tx>
            <c:strRef>
              <c:f>Tiedot!$F$519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Tiedot!$A$520:$A$533</c:f>
              <c:strCache>
                <c:ptCount val="14"/>
                <c:pt idx="0">
                  <c:v>ma</c:v>
                </c:pt>
                <c:pt idx="1">
                  <c:v>24.4.</c:v>
                </c:pt>
                <c:pt idx="2">
                  <c:v>ti</c:v>
                </c:pt>
                <c:pt idx="3">
                  <c:v>25.4.</c:v>
                </c:pt>
                <c:pt idx="4">
                  <c:v>ke</c:v>
                </c:pt>
                <c:pt idx="5">
                  <c:v>26.4.</c:v>
                </c:pt>
                <c:pt idx="6">
                  <c:v>to</c:v>
                </c:pt>
                <c:pt idx="7">
                  <c:v>27.4.</c:v>
                </c:pt>
                <c:pt idx="8">
                  <c:v>pe</c:v>
                </c:pt>
                <c:pt idx="9">
                  <c:v>28.4.</c:v>
                </c:pt>
                <c:pt idx="10">
                  <c:v>la</c:v>
                </c:pt>
                <c:pt idx="11">
                  <c:v>29.4.</c:v>
                </c:pt>
                <c:pt idx="12">
                  <c:v>su</c:v>
                </c:pt>
                <c:pt idx="13">
                  <c:v>30.4.</c:v>
                </c:pt>
              </c:strCache>
            </c:strRef>
          </c:cat>
          <c:val>
            <c:numRef>
              <c:f>Tiedot!$F$520:$F$533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7F27-4C5B-A6B9-DCBAFD97AE8C}"/>
            </c:ext>
          </c:extLst>
        </c:ser>
        <c:ser>
          <c:idx val="5"/>
          <c:order val="5"/>
          <c:tx>
            <c:strRef>
              <c:f>Tiedot!$G$519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Tiedot!$A$520:$A$533</c:f>
              <c:strCache>
                <c:ptCount val="14"/>
                <c:pt idx="0">
                  <c:v>ma</c:v>
                </c:pt>
                <c:pt idx="1">
                  <c:v>24.4.</c:v>
                </c:pt>
                <c:pt idx="2">
                  <c:v>ti</c:v>
                </c:pt>
                <c:pt idx="3">
                  <c:v>25.4.</c:v>
                </c:pt>
                <c:pt idx="4">
                  <c:v>ke</c:v>
                </c:pt>
                <c:pt idx="5">
                  <c:v>26.4.</c:v>
                </c:pt>
                <c:pt idx="6">
                  <c:v>to</c:v>
                </c:pt>
                <c:pt idx="7">
                  <c:v>27.4.</c:v>
                </c:pt>
                <c:pt idx="8">
                  <c:v>pe</c:v>
                </c:pt>
                <c:pt idx="9">
                  <c:v>28.4.</c:v>
                </c:pt>
                <c:pt idx="10">
                  <c:v>la</c:v>
                </c:pt>
                <c:pt idx="11">
                  <c:v>29.4.</c:v>
                </c:pt>
                <c:pt idx="12">
                  <c:v>su</c:v>
                </c:pt>
                <c:pt idx="13">
                  <c:v>30.4.</c:v>
                </c:pt>
              </c:strCache>
            </c:strRef>
          </c:cat>
          <c:val>
            <c:numRef>
              <c:f>Tiedot!$G$520:$G$533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7F27-4C5B-A6B9-DCBAFD97AE8C}"/>
            </c:ext>
          </c:extLst>
        </c:ser>
        <c:ser>
          <c:idx val="6"/>
          <c:order val="6"/>
          <c:tx>
            <c:strRef>
              <c:f>Tiedot!$H$519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Tiedot!$A$520:$A$533</c:f>
              <c:strCache>
                <c:ptCount val="14"/>
                <c:pt idx="0">
                  <c:v>ma</c:v>
                </c:pt>
                <c:pt idx="1">
                  <c:v>24.4.</c:v>
                </c:pt>
                <c:pt idx="2">
                  <c:v>ti</c:v>
                </c:pt>
                <c:pt idx="3">
                  <c:v>25.4.</c:v>
                </c:pt>
                <c:pt idx="4">
                  <c:v>ke</c:v>
                </c:pt>
                <c:pt idx="5">
                  <c:v>26.4.</c:v>
                </c:pt>
                <c:pt idx="6">
                  <c:v>to</c:v>
                </c:pt>
                <c:pt idx="7">
                  <c:v>27.4.</c:v>
                </c:pt>
                <c:pt idx="8">
                  <c:v>pe</c:v>
                </c:pt>
                <c:pt idx="9">
                  <c:v>28.4.</c:v>
                </c:pt>
                <c:pt idx="10">
                  <c:v>la</c:v>
                </c:pt>
                <c:pt idx="11">
                  <c:v>29.4.</c:v>
                </c:pt>
                <c:pt idx="12">
                  <c:v>su</c:v>
                </c:pt>
                <c:pt idx="13">
                  <c:v>30.4.</c:v>
                </c:pt>
              </c:strCache>
            </c:strRef>
          </c:cat>
          <c:val>
            <c:numRef>
              <c:f>Tiedot!$H$520:$H$533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7F27-4C5B-A6B9-DCBAFD97AE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2235040"/>
        <c:axId val="1"/>
      </c:barChart>
      <c:catAx>
        <c:axId val="382235040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2235040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218750000000014E-2"/>
          <c:y val="0.12459016393442623"/>
          <c:w val="0.85937500000000933"/>
          <c:h val="0.7672131147540987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Tiedot!$B$538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Tiedot!$A$539:$A$552</c:f>
              <c:strCache>
                <c:ptCount val="14"/>
                <c:pt idx="0">
                  <c:v>ma</c:v>
                </c:pt>
                <c:pt idx="1">
                  <c:v>1.5.</c:v>
                </c:pt>
                <c:pt idx="2">
                  <c:v>ti</c:v>
                </c:pt>
                <c:pt idx="3">
                  <c:v>2.5.</c:v>
                </c:pt>
                <c:pt idx="4">
                  <c:v>ke</c:v>
                </c:pt>
                <c:pt idx="5">
                  <c:v>3.5.</c:v>
                </c:pt>
                <c:pt idx="6">
                  <c:v>to</c:v>
                </c:pt>
                <c:pt idx="7">
                  <c:v>4.5.</c:v>
                </c:pt>
                <c:pt idx="8">
                  <c:v>pe</c:v>
                </c:pt>
                <c:pt idx="9">
                  <c:v>5.5.</c:v>
                </c:pt>
                <c:pt idx="10">
                  <c:v>la</c:v>
                </c:pt>
                <c:pt idx="11">
                  <c:v>6.5.</c:v>
                </c:pt>
                <c:pt idx="12">
                  <c:v>su</c:v>
                </c:pt>
                <c:pt idx="13">
                  <c:v>7.5.</c:v>
                </c:pt>
              </c:strCache>
            </c:strRef>
          </c:cat>
          <c:val>
            <c:numRef>
              <c:f>Tiedot!$B$539:$B$552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9B9A-4A68-918D-2FA9092AD1E2}"/>
            </c:ext>
          </c:extLst>
        </c:ser>
        <c:ser>
          <c:idx val="1"/>
          <c:order val="1"/>
          <c:tx>
            <c:strRef>
              <c:f>Tiedot!$C$538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Tiedot!$A$539:$A$552</c:f>
              <c:strCache>
                <c:ptCount val="14"/>
                <c:pt idx="0">
                  <c:v>ma</c:v>
                </c:pt>
                <c:pt idx="1">
                  <c:v>1.5.</c:v>
                </c:pt>
                <c:pt idx="2">
                  <c:v>ti</c:v>
                </c:pt>
                <c:pt idx="3">
                  <c:v>2.5.</c:v>
                </c:pt>
                <c:pt idx="4">
                  <c:v>ke</c:v>
                </c:pt>
                <c:pt idx="5">
                  <c:v>3.5.</c:v>
                </c:pt>
                <c:pt idx="6">
                  <c:v>to</c:v>
                </c:pt>
                <c:pt idx="7">
                  <c:v>4.5.</c:v>
                </c:pt>
                <c:pt idx="8">
                  <c:v>pe</c:v>
                </c:pt>
                <c:pt idx="9">
                  <c:v>5.5.</c:v>
                </c:pt>
                <c:pt idx="10">
                  <c:v>la</c:v>
                </c:pt>
                <c:pt idx="11">
                  <c:v>6.5.</c:v>
                </c:pt>
                <c:pt idx="12">
                  <c:v>su</c:v>
                </c:pt>
                <c:pt idx="13">
                  <c:v>7.5.</c:v>
                </c:pt>
              </c:strCache>
            </c:strRef>
          </c:cat>
          <c:val>
            <c:numRef>
              <c:f>Tiedot!$C$539:$C$552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9B9A-4A68-918D-2FA9092AD1E2}"/>
            </c:ext>
          </c:extLst>
        </c:ser>
        <c:ser>
          <c:idx val="2"/>
          <c:order val="2"/>
          <c:tx>
            <c:strRef>
              <c:f>Tiedot!$D$538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Tiedot!$A$539:$A$552</c:f>
              <c:strCache>
                <c:ptCount val="14"/>
                <c:pt idx="0">
                  <c:v>ma</c:v>
                </c:pt>
                <c:pt idx="1">
                  <c:v>1.5.</c:v>
                </c:pt>
                <c:pt idx="2">
                  <c:v>ti</c:v>
                </c:pt>
                <c:pt idx="3">
                  <c:v>2.5.</c:v>
                </c:pt>
                <c:pt idx="4">
                  <c:v>ke</c:v>
                </c:pt>
                <c:pt idx="5">
                  <c:v>3.5.</c:v>
                </c:pt>
                <c:pt idx="6">
                  <c:v>to</c:v>
                </c:pt>
                <c:pt idx="7">
                  <c:v>4.5.</c:v>
                </c:pt>
                <c:pt idx="8">
                  <c:v>pe</c:v>
                </c:pt>
                <c:pt idx="9">
                  <c:v>5.5.</c:v>
                </c:pt>
                <c:pt idx="10">
                  <c:v>la</c:v>
                </c:pt>
                <c:pt idx="11">
                  <c:v>6.5.</c:v>
                </c:pt>
                <c:pt idx="12">
                  <c:v>su</c:v>
                </c:pt>
                <c:pt idx="13">
                  <c:v>7.5.</c:v>
                </c:pt>
              </c:strCache>
            </c:strRef>
          </c:cat>
          <c:val>
            <c:numRef>
              <c:f>Tiedot!$D$539:$D$552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9B9A-4A68-918D-2FA9092AD1E2}"/>
            </c:ext>
          </c:extLst>
        </c:ser>
        <c:ser>
          <c:idx val="3"/>
          <c:order val="3"/>
          <c:tx>
            <c:strRef>
              <c:f>Tiedot!$E$538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Tiedot!$A$539:$A$552</c:f>
              <c:strCache>
                <c:ptCount val="14"/>
                <c:pt idx="0">
                  <c:v>ma</c:v>
                </c:pt>
                <c:pt idx="1">
                  <c:v>1.5.</c:v>
                </c:pt>
                <c:pt idx="2">
                  <c:v>ti</c:v>
                </c:pt>
                <c:pt idx="3">
                  <c:v>2.5.</c:v>
                </c:pt>
                <c:pt idx="4">
                  <c:v>ke</c:v>
                </c:pt>
                <c:pt idx="5">
                  <c:v>3.5.</c:v>
                </c:pt>
                <c:pt idx="6">
                  <c:v>to</c:v>
                </c:pt>
                <c:pt idx="7">
                  <c:v>4.5.</c:v>
                </c:pt>
                <c:pt idx="8">
                  <c:v>pe</c:v>
                </c:pt>
                <c:pt idx="9">
                  <c:v>5.5.</c:v>
                </c:pt>
                <c:pt idx="10">
                  <c:v>la</c:v>
                </c:pt>
                <c:pt idx="11">
                  <c:v>6.5.</c:v>
                </c:pt>
                <c:pt idx="12">
                  <c:v>su</c:v>
                </c:pt>
                <c:pt idx="13">
                  <c:v>7.5.</c:v>
                </c:pt>
              </c:strCache>
            </c:strRef>
          </c:cat>
          <c:val>
            <c:numRef>
              <c:f>Tiedot!$E$539:$E$552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9B9A-4A68-918D-2FA9092AD1E2}"/>
            </c:ext>
          </c:extLst>
        </c:ser>
        <c:ser>
          <c:idx val="4"/>
          <c:order val="4"/>
          <c:tx>
            <c:strRef>
              <c:f>Tiedot!$F$538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Tiedot!$A$539:$A$552</c:f>
              <c:strCache>
                <c:ptCount val="14"/>
                <c:pt idx="0">
                  <c:v>ma</c:v>
                </c:pt>
                <c:pt idx="1">
                  <c:v>1.5.</c:v>
                </c:pt>
                <c:pt idx="2">
                  <c:v>ti</c:v>
                </c:pt>
                <c:pt idx="3">
                  <c:v>2.5.</c:v>
                </c:pt>
                <c:pt idx="4">
                  <c:v>ke</c:v>
                </c:pt>
                <c:pt idx="5">
                  <c:v>3.5.</c:v>
                </c:pt>
                <c:pt idx="6">
                  <c:v>to</c:v>
                </c:pt>
                <c:pt idx="7">
                  <c:v>4.5.</c:v>
                </c:pt>
                <c:pt idx="8">
                  <c:v>pe</c:v>
                </c:pt>
                <c:pt idx="9">
                  <c:v>5.5.</c:v>
                </c:pt>
                <c:pt idx="10">
                  <c:v>la</c:v>
                </c:pt>
                <c:pt idx="11">
                  <c:v>6.5.</c:v>
                </c:pt>
                <c:pt idx="12">
                  <c:v>su</c:v>
                </c:pt>
                <c:pt idx="13">
                  <c:v>7.5.</c:v>
                </c:pt>
              </c:strCache>
            </c:strRef>
          </c:cat>
          <c:val>
            <c:numRef>
              <c:f>Tiedot!$F$539:$F$552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9B9A-4A68-918D-2FA9092AD1E2}"/>
            </c:ext>
          </c:extLst>
        </c:ser>
        <c:ser>
          <c:idx val="5"/>
          <c:order val="5"/>
          <c:tx>
            <c:strRef>
              <c:f>Tiedot!$G$538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Tiedot!$A$539:$A$552</c:f>
              <c:strCache>
                <c:ptCount val="14"/>
                <c:pt idx="0">
                  <c:v>ma</c:v>
                </c:pt>
                <c:pt idx="1">
                  <c:v>1.5.</c:v>
                </c:pt>
                <c:pt idx="2">
                  <c:v>ti</c:v>
                </c:pt>
                <c:pt idx="3">
                  <c:v>2.5.</c:v>
                </c:pt>
                <c:pt idx="4">
                  <c:v>ke</c:v>
                </c:pt>
                <c:pt idx="5">
                  <c:v>3.5.</c:v>
                </c:pt>
                <c:pt idx="6">
                  <c:v>to</c:v>
                </c:pt>
                <c:pt idx="7">
                  <c:v>4.5.</c:v>
                </c:pt>
                <c:pt idx="8">
                  <c:v>pe</c:v>
                </c:pt>
                <c:pt idx="9">
                  <c:v>5.5.</c:v>
                </c:pt>
                <c:pt idx="10">
                  <c:v>la</c:v>
                </c:pt>
                <c:pt idx="11">
                  <c:v>6.5.</c:v>
                </c:pt>
                <c:pt idx="12">
                  <c:v>su</c:v>
                </c:pt>
                <c:pt idx="13">
                  <c:v>7.5.</c:v>
                </c:pt>
              </c:strCache>
            </c:strRef>
          </c:cat>
          <c:val>
            <c:numRef>
              <c:f>Tiedot!$G$539:$G$552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9B9A-4A68-918D-2FA9092AD1E2}"/>
            </c:ext>
          </c:extLst>
        </c:ser>
        <c:ser>
          <c:idx val="6"/>
          <c:order val="6"/>
          <c:tx>
            <c:strRef>
              <c:f>Tiedot!$H$538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Tiedot!$A$539:$A$552</c:f>
              <c:strCache>
                <c:ptCount val="14"/>
                <c:pt idx="0">
                  <c:v>ma</c:v>
                </c:pt>
                <c:pt idx="1">
                  <c:v>1.5.</c:v>
                </c:pt>
                <c:pt idx="2">
                  <c:v>ti</c:v>
                </c:pt>
                <c:pt idx="3">
                  <c:v>2.5.</c:v>
                </c:pt>
                <c:pt idx="4">
                  <c:v>ke</c:v>
                </c:pt>
                <c:pt idx="5">
                  <c:v>3.5.</c:v>
                </c:pt>
                <c:pt idx="6">
                  <c:v>to</c:v>
                </c:pt>
                <c:pt idx="7">
                  <c:v>4.5.</c:v>
                </c:pt>
                <c:pt idx="8">
                  <c:v>pe</c:v>
                </c:pt>
                <c:pt idx="9">
                  <c:v>5.5.</c:v>
                </c:pt>
                <c:pt idx="10">
                  <c:v>la</c:v>
                </c:pt>
                <c:pt idx="11">
                  <c:v>6.5.</c:v>
                </c:pt>
                <c:pt idx="12">
                  <c:v>su</c:v>
                </c:pt>
                <c:pt idx="13">
                  <c:v>7.5.</c:v>
                </c:pt>
              </c:strCache>
            </c:strRef>
          </c:cat>
          <c:val>
            <c:numRef>
              <c:f>Tiedot!$H$539:$H$552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9B9A-4A68-918D-2FA9092AD1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2238648"/>
        <c:axId val="1"/>
      </c:barChart>
      <c:catAx>
        <c:axId val="382238648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2238648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509803921568724E-2"/>
          <c:y val="0.12337662337662574"/>
          <c:w val="0.85882352941176454"/>
          <c:h val="0.7694805194805196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Tiedot!$B$557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Tiedot!$A$558:$A$571</c:f>
              <c:strCache>
                <c:ptCount val="14"/>
                <c:pt idx="0">
                  <c:v>ma</c:v>
                </c:pt>
                <c:pt idx="1">
                  <c:v>8.5.</c:v>
                </c:pt>
                <c:pt idx="2">
                  <c:v>ti</c:v>
                </c:pt>
                <c:pt idx="3">
                  <c:v>9.5.</c:v>
                </c:pt>
                <c:pt idx="4">
                  <c:v>ke</c:v>
                </c:pt>
                <c:pt idx="5">
                  <c:v>10.5.</c:v>
                </c:pt>
                <c:pt idx="6">
                  <c:v>to</c:v>
                </c:pt>
                <c:pt idx="7">
                  <c:v>11.5.</c:v>
                </c:pt>
                <c:pt idx="8">
                  <c:v>pe</c:v>
                </c:pt>
                <c:pt idx="9">
                  <c:v>12.5.</c:v>
                </c:pt>
                <c:pt idx="10">
                  <c:v>la</c:v>
                </c:pt>
                <c:pt idx="11">
                  <c:v>13.5.</c:v>
                </c:pt>
                <c:pt idx="12">
                  <c:v>su</c:v>
                </c:pt>
                <c:pt idx="13">
                  <c:v>14.5.</c:v>
                </c:pt>
              </c:strCache>
            </c:strRef>
          </c:cat>
          <c:val>
            <c:numRef>
              <c:f>Tiedot!$B$558:$B$571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A895-4734-91AB-A4DE598CD733}"/>
            </c:ext>
          </c:extLst>
        </c:ser>
        <c:ser>
          <c:idx val="1"/>
          <c:order val="1"/>
          <c:tx>
            <c:strRef>
              <c:f>Tiedot!$C$557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Tiedot!$A$558:$A$571</c:f>
              <c:strCache>
                <c:ptCount val="14"/>
                <c:pt idx="0">
                  <c:v>ma</c:v>
                </c:pt>
                <c:pt idx="1">
                  <c:v>8.5.</c:v>
                </c:pt>
                <c:pt idx="2">
                  <c:v>ti</c:v>
                </c:pt>
                <c:pt idx="3">
                  <c:v>9.5.</c:v>
                </c:pt>
                <c:pt idx="4">
                  <c:v>ke</c:v>
                </c:pt>
                <c:pt idx="5">
                  <c:v>10.5.</c:v>
                </c:pt>
                <c:pt idx="6">
                  <c:v>to</c:v>
                </c:pt>
                <c:pt idx="7">
                  <c:v>11.5.</c:v>
                </c:pt>
                <c:pt idx="8">
                  <c:v>pe</c:v>
                </c:pt>
                <c:pt idx="9">
                  <c:v>12.5.</c:v>
                </c:pt>
                <c:pt idx="10">
                  <c:v>la</c:v>
                </c:pt>
                <c:pt idx="11">
                  <c:v>13.5.</c:v>
                </c:pt>
                <c:pt idx="12">
                  <c:v>su</c:v>
                </c:pt>
                <c:pt idx="13">
                  <c:v>14.5.</c:v>
                </c:pt>
              </c:strCache>
            </c:strRef>
          </c:cat>
          <c:val>
            <c:numRef>
              <c:f>Tiedot!$C$558:$C$571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A895-4734-91AB-A4DE598CD733}"/>
            </c:ext>
          </c:extLst>
        </c:ser>
        <c:ser>
          <c:idx val="2"/>
          <c:order val="2"/>
          <c:tx>
            <c:strRef>
              <c:f>Tiedot!$D$557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Tiedot!$A$558:$A$571</c:f>
              <c:strCache>
                <c:ptCount val="14"/>
                <c:pt idx="0">
                  <c:v>ma</c:v>
                </c:pt>
                <c:pt idx="1">
                  <c:v>8.5.</c:v>
                </c:pt>
                <c:pt idx="2">
                  <c:v>ti</c:v>
                </c:pt>
                <c:pt idx="3">
                  <c:v>9.5.</c:v>
                </c:pt>
                <c:pt idx="4">
                  <c:v>ke</c:v>
                </c:pt>
                <c:pt idx="5">
                  <c:v>10.5.</c:v>
                </c:pt>
                <c:pt idx="6">
                  <c:v>to</c:v>
                </c:pt>
                <c:pt idx="7">
                  <c:v>11.5.</c:v>
                </c:pt>
                <c:pt idx="8">
                  <c:v>pe</c:v>
                </c:pt>
                <c:pt idx="9">
                  <c:v>12.5.</c:v>
                </c:pt>
                <c:pt idx="10">
                  <c:v>la</c:v>
                </c:pt>
                <c:pt idx="11">
                  <c:v>13.5.</c:v>
                </c:pt>
                <c:pt idx="12">
                  <c:v>su</c:v>
                </c:pt>
                <c:pt idx="13">
                  <c:v>14.5.</c:v>
                </c:pt>
              </c:strCache>
            </c:strRef>
          </c:cat>
          <c:val>
            <c:numRef>
              <c:f>Tiedot!$D$558:$D$571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A895-4734-91AB-A4DE598CD733}"/>
            </c:ext>
          </c:extLst>
        </c:ser>
        <c:ser>
          <c:idx val="3"/>
          <c:order val="3"/>
          <c:tx>
            <c:strRef>
              <c:f>Tiedot!$E$557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Tiedot!$A$558:$A$571</c:f>
              <c:strCache>
                <c:ptCount val="14"/>
                <c:pt idx="0">
                  <c:v>ma</c:v>
                </c:pt>
                <c:pt idx="1">
                  <c:v>8.5.</c:v>
                </c:pt>
                <c:pt idx="2">
                  <c:v>ti</c:v>
                </c:pt>
                <c:pt idx="3">
                  <c:v>9.5.</c:v>
                </c:pt>
                <c:pt idx="4">
                  <c:v>ke</c:v>
                </c:pt>
                <c:pt idx="5">
                  <c:v>10.5.</c:v>
                </c:pt>
                <c:pt idx="6">
                  <c:v>to</c:v>
                </c:pt>
                <c:pt idx="7">
                  <c:v>11.5.</c:v>
                </c:pt>
                <c:pt idx="8">
                  <c:v>pe</c:v>
                </c:pt>
                <c:pt idx="9">
                  <c:v>12.5.</c:v>
                </c:pt>
                <c:pt idx="10">
                  <c:v>la</c:v>
                </c:pt>
                <c:pt idx="11">
                  <c:v>13.5.</c:v>
                </c:pt>
                <c:pt idx="12">
                  <c:v>su</c:v>
                </c:pt>
                <c:pt idx="13">
                  <c:v>14.5.</c:v>
                </c:pt>
              </c:strCache>
            </c:strRef>
          </c:cat>
          <c:val>
            <c:numRef>
              <c:f>Tiedot!$E$558:$E$571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A895-4734-91AB-A4DE598CD733}"/>
            </c:ext>
          </c:extLst>
        </c:ser>
        <c:ser>
          <c:idx val="4"/>
          <c:order val="4"/>
          <c:tx>
            <c:strRef>
              <c:f>Tiedot!$F$557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Tiedot!$A$558:$A$571</c:f>
              <c:strCache>
                <c:ptCount val="14"/>
                <c:pt idx="0">
                  <c:v>ma</c:v>
                </c:pt>
                <c:pt idx="1">
                  <c:v>8.5.</c:v>
                </c:pt>
                <c:pt idx="2">
                  <c:v>ti</c:v>
                </c:pt>
                <c:pt idx="3">
                  <c:v>9.5.</c:v>
                </c:pt>
                <c:pt idx="4">
                  <c:v>ke</c:v>
                </c:pt>
                <c:pt idx="5">
                  <c:v>10.5.</c:v>
                </c:pt>
                <c:pt idx="6">
                  <c:v>to</c:v>
                </c:pt>
                <c:pt idx="7">
                  <c:v>11.5.</c:v>
                </c:pt>
                <c:pt idx="8">
                  <c:v>pe</c:v>
                </c:pt>
                <c:pt idx="9">
                  <c:v>12.5.</c:v>
                </c:pt>
                <c:pt idx="10">
                  <c:v>la</c:v>
                </c:pt>
                <c:pt idx="11">
                  <c:v>13.5.</c:v>
                </c:pt>
                <c:pt idx="12">
                  <c:v>su</c:v>
                </c:pt>
                <c:pt idx="13">
                  <c:v>14.5.</c:v>
                </c:pt>
              </c:strCache>
            </c:strRef>
          </c:cat>
          <c:val>
            <c:numRef>
              <c:f>Tiedot!$F$558:$F$571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A895-4734-91AB-A4DE598CD733}"/>
            </c:ext>
          </c:extLst>
        </c:ser>
        <c:ser>
          <c:idx val="5"/>
          <c:order val="5"/>
          <c:tx>
            <c:strRef>
              <c:f>Tiedot!$G$557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Tiedot!$A$558:$A$571</c:f>
              <c:strCache>
                <c:ptCount val="14"/>
                <c:pt idx="0">
                  <c:v>ma</c:v>
                </c:pt>
                <c:pt idx="1">
                  <c:v>8.5.</c:v>
                </c:pt>
                <c:pt idx="2">
                  <c:v>ti</c:v>
                </c:pt>
                <c:pt idx="3">
                  <c:v>9.5.</c:v>
                </c:pt>
                <c:pt idx="4">
                  <c:v>ke</c:v>
                </c:pt>
                <c:pt idx="5">
                  <c:v>10.5.</c:v>
                </c:pt>
                <c:pt idx="6">
                  <c:v>to</c:v>
                </c:pt>
                <c:pt idx="7">
                  <c:v>11.5.</c:v>
                </c:pt>
                <c:pt idx="8">
                  <c:v>pe</c:v>
                </c:pt>
                <c:pt idx="9">
                  <c:v>12.5.</c:v>
                </c:pt>
                <c:pt idx="10">
                  <c:v>la</c:v>
                </c:pt>
                <c:pt idx="11">
                  <c:v>13.5.</c:v>
                </c:pt>
                <c:pt idx="12">
                  <c:v>su</c:v>
                </c:pt>
                <c:pt idx="13">
                  <c:v>14.5.</c:v>
                </c:pt>
              </c:strCache>
            </c:strRef>
          </c:cat>
          <c:val>
            <c:numRef>
              <c:f>Tiedot!$G$558:$G$571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A895-4734-91AB-A4DE598CD733}"/>
            </c:ext>
          </c:extLst>
        </c:ser>
        <c:ser>
          <c:idx val="6"/>
          <c:order val="6"/>
          <c:tx>
            <c:strRef>
              <c:f>Tiedot!$H$557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Tiedot!$A$558:$A$571</c:f>
              <c:strCache>
                <c:ptCount val="14"/>
                <c:pt idx="0">
                  <c:v>ma</c:v>
                </c:pt>
                <c:pt idx="1">
                  <c:v>8.5.</c:v>
                </c:pt>
                <c:pt idx="2">
                  <c:v>ti</c:v>
                </c:pt>
                <c:pt idx="3">
                  <c:v>9.5.</c:v>
                </c:pt>
                <c:pt idx="4">
                  <c:v>ke</c:v>
                </c:pt>
                <c:pt idx="5">
                  <c:v>10.5.</c:v>
                </c:pt>
                <c:pt idx="6">
                  <c:v>to</c:v>
                </c:pt>
                <c:pt idx="7">
                  <c:v>11.5.</c:v>
                </c:pt>
                <c:pt idx="8">
                  <c:v>pe</c:v>
                </c:pt>
                <c:pt idx="9">
                  <c:v>12.5.</c:v>
                </c:pt>
                <c:pt idx="10">
                  <c:v>la</c:v>
                </c:pt>
                <c:pt idx="11">
                  <c:v>13.5.</c:v>
                </c:pt>
                <c:pt idx="12">
                  <c:v>su</c:v>
                </c:pt>
                <c:pt idx="13">
                  <c:v>14.5.</c:v>
                </c:pt>
              </c:strCache>
            </c:strRef>
          </c:cat>
          <c:val>
            <c:numRef>
              <c:f>Tiedot!$H$558:$H$571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A895-4734-91AB-A4DE598CD7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11352288"/>
        <c:axId val="1"/>
      </c:barChart>
      <c:catAx>
        <c:axId val="311352288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11352288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509803921568724E-2"/>
          <c:y val="0.12459016393442623"/>
          <c:w val="0.85882352941176454"/>
          <c:h val="0.7672131147540987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Tiedot!$B$576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Tiedot!$A$577:$A$590</c:f>
              <c:strCache>
                <c:ptCount val="14"/>
                <c:pt idx="0">
                  <c:v>ma</c:v>
                </c:pt>
                <c:pt idx="1">
                  <c:v>15.5.</c:v>
                </c:pt>
                <c:pt idx="2">
                  <c:v>ti</c:v>
                </c:pt>
                <c:pt idx="3">
                  <c:v>16.5.</c:v>
                </c:pt>
                <c:pt idx="4">
                  <c:v>ke</c:v>
                </c:pt>
                <c:pt idx="5">
                  <c:v>17.5.</c:v>
                </c:pt>
                <c:pt idx="6">
                  <c:v>to</c:v>
                </c:pt>
                <c:pt idx="7">
                  <c:v>18.5.</c:v>
                </c:pt>
                <c:pt idx="8">
                  <c:v>pe</c:v>
                </c:pt>
                <c:pt idx="9">
                  <c:v>19.5.</c:v>
                </c:pt>
                <c:pt idx="10">
                  <c:v>la</c:v>
                </c:pt>
                <c:pt idx="11">
                  <c:v>20.5.</c:v>
                </c:pt>
                <c:pt idx="12">
                  <c:v>su</c:v>
                </c:pt>
                <c:pt idx="13">
                  <c:v>21.5.</c:v>
                </c:pt>
              </c:strCache>
            </c:strRef>
          </c:cat>
          <c:val>
            <c:numRef>
              <c:f>Tiedot!$B$577:$B$590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E96B-4438-8206-6F88A57695BE}"/>
            </c:ext>
          </c:extLst>
        </c:ser>
        <c:ser>
          <c:idx val="1"/>
          <c:order val="1"/>
          <c:tx>
            <c:strRef>
              <c:f>Tiedot!$C$576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Tiedot!$A$577:$A$590</c:f>
              <c:strCache>
                <c:ptCount val="14"/>
                <c:pt idx="0">
                  <c:v>ma</c:v>
                </c:pt>
                <c:pt idx="1">
                  <c:v>15.5.</c:v>
                </c:pt>
                <c:pt idx="2">
                  <c:v>ti</c:v>
                </c:pt>
                <c:pt idx="3">
                  <c:v>16.5.</c:v>
                </c:pt>
                <c:pt idx="4">
                  <c:v>ke</c:v>
                </c:pt>
                <c:pt idx="5">
                  <c:v>17.5.</c:v>
                </c:pt>
                <c:pt idx="6">
                  <c:v>to</c:v>
                </c:pt>
                <c:pt idx="7">
                  <c:v>18.5.</c:v>
                </c:pt>
                <c:pt idx="8">
                  <c:v>pe</c:v>
                </c:pt>
                <c:pt idx="9">
                  <c:v>19.5.</c:v>
                </c:pt>
                <c:pt idx="10">
                  <c:v>la</c:v>
                </c:pt>
                <c:pt idx="11">
                  <c:v>20.5.</c:v>
                </c:pt>
                <c:pt idx="12">
                  <c:v>su</c:v>
                </c:pt>
                <c:pt idx="13">
                  <c:v>21.5.</c:v>
                </c:pt>
              </c:strCache>
            </c:strRef>
          </c:cat>
          <c:val>
            <c:numRef>
              <c:f>Tiedot!$C$577:$C$590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E96B-4438-8206-6F88A57695BE}"/>
            </c:ext>
          </c:extLst>
        </c:ser>
        <c:ser>
          <c:idx val="2"/>
          <c:order val="2"/>
          <c:tx>
            <c:strRef>
              <c:f>Tiedot!$D$576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Tiedot!$A$577:$A$590</c:f>
              <c:strCache>
                <c:ptCount val="14"/>
                <c:pt idx="0">
                  <c:v>ma</c:v>
                </c:pt>
                <c:pt idx="1">
                  <c:v>15.5.</c:v>
                </c:pt>
                <c:pt idx="2">
                  <c:v>ti</c:v>
                </c:pt>
                <c:pt idx="3">
                  <c:v>16.5.</c:v>
                </c:pt>
                <c:pt idx="4">
                  <c:v>ke</c:v>
                </c:pt>
                <c:pt idx="5">
                  <c:v>17.5.</c:v>
                </c:pt>
                <c:pt idx="6">
                  <c:v>to</c:v>
                </c:pt>
                <c:pt idx="7">
                  <c:v>18.5.</c:v>
                </c:pt>
                <c:pt idx="8">
                  <c:v>pe</c:v>
                </c:pt>
                <c:pt idx="9">
                  <c:v>19.5.</c:v>
                </c:pt>
                <c:pt idx="10">
                  <c:v>la</c:v>
                </c:pt>
                <c:pt idx="11">
                  <c:v>20.5.</c:v>
                </c:pt>
                <c:pt idx="12">
                  <c:v>su</c:v>
                </c:pt>
                <c:pt idx="13">
                  <c:v>21.5.</c:v>
                </c:pt>
              </c:strCache>
            </c:strRef>
          </c:cat>
          <c:val>
            <c:numRef>
              <c:f>Tiedot!$D$577:$D$590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E96B-4438-8206-6F88A57695BE}"/>
            </c:ext>
          </c:extLst>
        </c:ser>
        <c:ser>
          <c:idx val="3"/>
          <c:order val="3"/>
          <c:tx>
            <c:strRef>
              <c:f>Tiedot!$E$576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Tiedot!$A$577:$A$590</c:f>
              <c:strCache>
                <c:ptCount val="14"/>
                <c:pt idx="0">
                  <c:v>ma</c:v>
                </c:pt>
                <c:pt idx="1">
                  <c:v>15.5.</c:v>
                </c:pt>
                <c:pt idx="2">
                  <c:v>ti</c:v>
                </c:pt>
                <c:pt idx="3">
                  <c:v>16.5.</c:v>
                </c:pt>
                <c:pt idx="4">
                  <c:v>ke</c:v>
                </c:pt>
                <c:pt idx="5">
                  <c:v>17.5.</c:v>
                </c:pt>
                <c:pt idx="6">
                  <c:v>to</c:v>
                </c:pt>
                <c:pt idx="7">
                  <c:v>18.5.</c:v>
                </c:pt>
                <c:pt idx="8">
                  <c:v>pe</c:v>
                </c:pt>
                <c:pt idx="9">
                  <c:v>19.5.</c:v>
                </c:pt>
                <c:pt idx="10">
                  <c:v>la</c:v>
                </c:pt>
                <c:pt idx="11">
                  <c:v>20.5.</c:v>
                </c:pt>
                <c:pt idx="12">
                  <c:v>su</c:v>
                </c:pt>
                <c:pt idx="13">
                  <c:v>21.5.</c:v>
                </c:pt>
              </c:strCache>
            </c:strRef>
          </c:cat>
          <c:val>
            <c:numRef>
              <c:f>Tiedot!$E$577:$E$590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E96B-4438-8206-6F88A57695BE}"/>
            </c:ext>
          </c:extLst>
        </c:ser>
        <c:ser>
          <c:idx val="4"/>
          <c:order val="4"/>
          <c:tx>
            <c:strRef>
              <c:f>Tiedot!$F$576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Tiedot!$A$577:$A$590</c:f>
              <c:strCache>
                <c:ptCount val="14"/>
                <c:pt idx="0">
                  <c:v>ma</c:v>
                </c:pt>
                <c:pt idx="1">
                  <c:v>15.5.</c:v>
                </c:pt>
                <c:pt idx="2">
                  <c:v>ti</c:v>
                </c:pt>
                <c:pt idx="3">
                  <c:v>16.5.</c:v>
                </c:pt>
                <c:pt idx="4">
                  <c:v>ke</c:v>
                </c:pt>
                <c:pt idx="5">
                  <c:v>17.5.</c:v>
                </c:pt>
                <c:pt idx="6">
                  <c:v>to</c:v>
                </c:pt>
                <c:pt idx="7">
                  <c:v>18.5.</c:v>
                </c:pt>
                <c:pt idx="8">
                  <c:v>pe</c:v>
                </c:pt>
                <c:pt idx="9">
                  <c:v>19.5.</c:v>
                </c:pt>
                <c:pt idx="10">
                  <c:v>la</c:v>
                </c:pt>
                <c:pt idx="11">
                  <c:v>20.5.</c:v>
                </c:pt>
                <c:pt idx="12">
                  <c:v>su</c:v>
                </c:pt>
                <c:pt idx="13">
                  <c:v>21.5.</c:v>
                </c:pt>
              </c:strCache>
            </c:strRef>
          </c:cat>
          <c:val>
            <c:numRef>
              <c:f>Tiedot!$F$577:$F$590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E96B-4438-8206-6F88A57695BE}"/>
            </c:ext>
          </c:extLst>
        </c:ser>
        <c:ser>
          <c:idx val="5"/>
          <c:order val="5"/>
          <c:tx>
            <c:strRef>
              <c:f>Tiedot!$G$576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Tiedot!$A$577:$A$590</c:f>
              <c:strCache>
                <c:ptCount val="14"/>
                <c:pt idx="0">
                  <c:v>ma</c:v>
                </c:pt>
                <c:pt idx="1">
                  <c:v>15.5.</c:v>
                </c:pt>
                <c:pt idx="2">
                  <c:v>ti</c:v>
                </c:pt>
                <c:pt idx="3">
                  <c:v>16.5.</c:v>
                </c:pt>
                <c:pt idx="4">
                  <c:v>ke</c:v>
                </c:pt>
                <c:pt idx="5">
                  <c:v>17.5.</c:v>
                </c:pt>
                <c:pt idx="6">
                  <c:v>to</c:v>
                </c:pt>
                <c:pt idx="7">
                  <c:v>18.5.</c:v>
                </c:pt>
                <c:pt idx="8">
                  <c:v>pe</c:v>
                </c:pt>
                <c:pt idx="9">
                  <c:v>19.5.</c:v>
                </c:pt>
                <c:pt idx="10">
                  <c:v>la</c:v>
                </c:pt>
                <c:pt idx="11">
                  <c:v>20.5.</c:v>
                </c:pt>
                <c:pt idx="12">
                  <c:v>su</c:v>
                </c:pt>
                <c:pt idx="13">
                  <c:v>21.5.</c:v>
                </c:pt>
              </c:strCache>
            </c:strRef>
          </c:cat>
          <c:val>
            <c:numRef>
              <c:f>Tiedot!$G$577:$G$590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E96B-4438-8206-6F88A57695BE}"/>
            </c:ext>
          </c:extLst>
        </c:ser>
        <c:ser>
          <c:idx val="6"/>
          <c:order val="6"/>
          <c:tx>
            <c:strRef>
              <c:f>Tiedot!$H$576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Tiedot!$A$577:$A$590</c:f>
              <c:strCache>
                <c:ptCount val="14"/>
                <c:pt idx="0">
                  <c:v>ma</c:v>
                </c:pt>
                <c:pt idx="1">
                  <c:v>15.5.</c:v>
                </c:pt>
                <c:pt idx="2">
                  <c:v>ti</c:v>
                </c:pt>
                <c:pt idx="3">
                  <c:v>16.5.</c:v>
                </c:pt>
                <c:pt idx="4">
                  <c:v>ke</c:v>
                </c:pt>
                <c:pt idx="5">
                  <c:v>17.5.</c:v>
                </c:pt>
                <c:pt idx="6">
                  <c:v>to</c:v>
                </c:pt>
                <c:pt idx="7">
                  <c:v>18.5.</c:v>
                </c:pt>
                <c:pt idx="8">
                  <c:v>pe</c:v>
                </c:pt>
                <c:pt idx="9">
                  <c:v>19.5.</c:v>
                </c:pt>
                <c:pt idx="10">
                  <c:v>la</c:v>
                </c:pt>
                <c:pt idx="11">
                  <c:v>20.5.</c:v>
                </c:pt>
                <c:pt idx="12">
                  <c:v>su</c:v>
                </c:pt>
                <c:pt idx="13">
                  <c:v>21.5.</c:v>
                </c:pt>
              </c:strCache>
            </c:strRef>
          </c:cat>
          <c:val>
            <c:numRef>
              <c:f>Tiedot!$H$577:$H$590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E96B-4438-8206-6F88A57695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3474328"/>
        <c:axId val="1"/>
      </c:barChart>
      <c:catAx>
        <c:axId val="383474328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3474328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803149606299218E-2"/>
          <c:y val="0.12337662337662574"/>
          <c:w val="0.85826771653543465"/>
          <c:h val="0.7694805194805196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Tiedot!$B$595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Tiedot!$A$596:$A$609</c:f>
              <c:strCache>
                <c:ptCount val="14"/>
                <c:pt idx="0">
                  <c:v>ma</c:v>
                </c:pt>
                <c:pt idx="1">
                  <c:v>22.5.</c:v>
                </c:pt>
                <c:pt idx="2">
                  <c:v>ti</c:v>
                </c:pt>
                <c:pt idx="3">
                  <c:v>23.5.</c:v>
                </c:pt>
                <c:pt idx="4">
                  <c:v>ke</c:v>
                </c:pt>
                <c:pt idx="5">
                  <c:v>24.5.</c:v>
                </c:pt>
                <c:pt idx="6">
                  <c:v>to</c:v>
                </c:pt>
                <c:pt idx="7">
                  <c:v>25.5.</c:v>
                </c:pt>
                <c:pt idx="8">
                  <c:v>pe</c:v>
                </c:pt>
                <c:pt idx="9">
                  <c:v>26.5.</c:v>
                </c:pt>
                <c:pt idx="10">
                  <c:v>la</c:v>
                </c:pt>
                <c:pt idx="11">
                  <c:v>27.5.</c:v>
                </c:pt>
                <c:pt idx="12">
                  <c:v>su</c:v>
                </c:pt>
                <c:pt idx="13">
                  <c:v>28.5.</c:v>
                </c:pt>
              </c:strCache>
            </c:strRef>
          </c:cat>
          <c:val>
            <c:numRef>
              <c:f>Tiedot!$B$596:$B$609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B1F5-47D9-84DF-F5AD69C4D4F5}"/>
            </c:ext>
          </c:extLst>
        </c:ser>
        <c:ser>
          <c:idx val="1"/>
          <c:order val="1"/>
          <c:tx>
            <c:strRef>
              <c:f>Tiedot!$C$595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Tiedot!$A$596:$A$609</c:f>
              <c:strCache>
                <c:ptCount val="14"/>
                <c:pt idx="0">
                  <c:v>ma</c:v>
                </c:pt>
                <c:pt idx="1">
                  <c:v>22.5.</c:v>
                </c:pt>
                <c:pt idx="2">
                  <c:v>ti</c:v>
                </c:pt>
                <c:pt idx="3">
                  <c:v>23.5.</c:v>
                </c:pt>
                <c:pt idx="4">
                  <c:v>ke</c:v>
                </c:pt>
                <c:pt idx="5">
                  <c:v>24.5.</c:v>
                </c:pt>
                <c:pt idx="6">
                  <c:v>to</c:v>
                </c:pt>
                <c:pt idx="7">
                  <c:v>25.5.</c:v>
                </c:pt>
                <c:pt idx="8">
                  <c:v>pe</c:v>
                </c:pt>
                <c:pt idx="9">
                  <c:v>26.5.</c:v>
                </c:pt>
                <c:pt idx="10">
                  <c:v>la</c:v>
                </c:pt>
                <c:pt idx="11">
                  <c:v>27.5.</c:v>
                </c:pt>
                <c:pt idx="12">
                  <c:v>su</c:v>
                </c:pt>
                <c:pt idx="13">
                  <c:v>28.5.</c:v>
                </c:pt>
              </c:strCache>
            </c:strRef>
          </c:cat>
          <c:val>
            <c:numRef>
              <c:f>Tiedot!$C$596:$C$609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B1F5-47D9-84DF-F5AD69C4D4F5}"/>
            </c:ext>
          </c:extLst>
        </c:ser>
        <c:ser>
          <c:idx val="2"/>
          <c:order val="2"/>
          <c:tx>
            <c:strRef>
              <c:f>Tiedot!$D$595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Tiedot!$A$596:$A$609</c:f>
              <c:strCache>
                <c:ptCount val="14"/>
                <c:pt idx="0">
                  <c:v>ma</c:v>
                </c:pt>
                <c:pt idx="1">
                  <c:v>22.5.</c:v>
                </c:pt>
                <c:pt idx="2">
                  <c:v>ti</c:v>
                </c:pt>
                <c:pt idx="3">
                  <c:v>23.5.</c:v>
                </c:pt>
                <c:pt idx="4">
                  <c:v>ke</c:v>
                </c:pt>
                <c:pt idx="5">
                  <c:v>24.5.</c:v>
                </c:pt>
                <c:pt idx="6">
                  <c:v>to</c:v>
                </c:pt>
                <c:pt idx="7">
                  <c:v>25.5.</c:v>
                </c:pt>
                <c:pt idx="8">
                  <c:v>pe</c:v>
                </c:pt>
                <c:pt idx="9">
                  <c:v>26.5.</c:v>
                </c:pt>
                <c:pt idx="10">
                  <c:v>la</c:v>
                </c:pt>
                <c:pt idx="11">
                  <c:v>27.5.</c:v>
                </c:pt>
                <c:pt idx="12">
                  <c:v>su</c:v>
                </c:pt>
                <c:pt idx="13">
                  <c:v>28.5.</c:v>
                </c:pt>
              </c:strCache>
            </c:strRef>
          </c:cat>
          <c:val>
            <c:numRef>
              <c:f>Tiedot!$D$596:$D$609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B1F5-47D9-84DF-F5AD69C4D4F5}"/>
            </c:ext>
          </c:extLst>
        </c:ser>
        <c:ser>
          <c:idx val="3"/>
          <c:order val="3"/>
          <c:tx>
            <c:strRef>
              <c:f>Tiedot!$E$595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Tiedot!$A$596:$A$609</c:f>
              <c:strCache>
                <c:ptCount val="14"/>
                <c:pt idx="0">
                  <c:v>ma</c:v>
                </c:pt>
                <c:pt idx="1">
                  <c:v>22.5.</c:v>
                </c:pt>
                <c:pt idx="2">
                  <c:v>ti</c:v>
                </c:pt>
                <c:pt idx="3">
                  <c:v>23.5.</c:v>
                </c:pt>
                <c:pt idx="4">
                  <c:v>ke</c:v>
                </c:pt>
                <c:pt idx="5">
                  <c:v>24.5.</c:v>
                </c:pt>
                <c:pt idx="6">
                  <c:v>to</c:v>
                </c:pt>
                <c:pt idx="7">
                  <c:v>25.5.</c:v>
                </c:pt>
                <c:pt idx="8">
                  <c:v>pe</c:v>
                </c:pt>
                <c:pt idx="9">
                  <c:v>26.5.</c:v>
                </c:pt>
                <c:pt idx="10">
                  <c:v>la</c:v>
                </c:pt>
                <c:pt idx="11">
                  <c:v>27.5.</c:v>
                </c:pt>
                <c:pt idx="12">
                  <c:v>su</c:v>
                </c:pt>
                <c:pt idx="13">
                  <c:v>28.5.</c:v>
                </c:pt>
              </c:strCache>
            </c:strRef>
          </c:cat>
          <c:val>
            <c:numRef>
              <c:f>Tiedot!$E$596:$E$609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B1F5-47D9-84DF-F5AD69C4D4F5}"/>
            </c:ext>
          </c:extLst>
        </c:ser>
        <c:ser>
          <c:idx val="4"/>
          <c:order val="4"/>
          <c:tx>
            <c:strRef>
              <c:f>Tiedot!$F$595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Tiedot!$A$596:$A$609</c:f>
              <c:strCache>
                <c:ptCount val="14"/>
                <c:pt idx="0">
                  <c:v>ma</c:v>
                </c:pt>
                <c:pt idx="1">
                  <c:v>22.5.</c:v>
                </c:pt>
                <c:pt idx="2">
                  <c:v>ti</c:v>
                </c:pt>
                <c:pt idx="3">
                  <c:v>23.5.</c:v>
                </c:pt>
                <c:pt idx="4">
                  <c:v>ke</c:v>
                </c:pt>
                <c:pt idx="5">
                  <c:v>24.5.</c:v>
                </c:pt>
                <c:pt idx="6">
                  <c:v>to</c:v>
                </c:pt>
                <c:pt idx="7">
                  <c:v>25.5.</c:v>
                </c:pt>
                <c:pt idx="8">
                  <c:v>pe</c:v>
                </c:pt>
                <c:pt idx="9">
                  <c:v>26.5.</c:v>
                </c:pt>
                <c:pt idx="10">
                  <c:v>la</c:v>
                </c:pt>
                <c:pt idx="11">
                  <c:v>27.5.</c:v>
                </c:pt>
                <c:pt idx="12">
                  <c:v>su</c:v>
                </c:pt>
                <c:pt idx="13">
                  <c:v>28.5.</c:v>
                </c:pt>
              </c:strCache>
            </c:strRef>
          </c:cat>
          <c:val>
            <c:numRef>
              <c:f>Tiedot!$F$596:$F$609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B1F5-47D9-84DF-F5AD69C4D4F5}"/>
            </c:ext>
          </c:extLst>
        </c:ser>
        <c:ser>
          <c:idx val="5"/>
          <c:order val="5"/>
          <c:tx>
            <c:strRef>
              <c:f>Tiedot!$G$595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Tiedot!$A$596:$A$609</c:f>
              <c:strCache>
                <c:ptCount val="14"/>
                <c:pt idx="0">
                  <c:v>ma</c:v>
                </c:pt>
                <c:pt idx="1">
                  <c:v>22.5.</c:v>
                </c:pt>
                <c:pt idx="2">
                  <c:v>ti</c:v>
                </c:pt>
                <c:pt idx="3">
                  <c:v>23.5.</c:v>
                </c:pt>
                <c:pt idx="4">
                  <c:v>ke</c:v>
                </c:pt>
                <c:pt idx="5">
                  <c:v>24.5.</c:v>
                </c:pt>
                <c:pt idx="6">
                  <c:v>to</c:v>
                </c:pt>
                <c:pt idx="7">
                  <c:v>25.5.</c:v>
                </c:pt>
                <c:pt idx="8">
                  <c:v>pe</c:v>
                </c:pt>
                <c:pt idx="9">
                  <c:v>26.5.</c:v>
                </c:pt>
                <c:pt idx="10">
                  <c:v>la</c:v>
                </c:pt>
                <c:pt idx="11">
                  <c:v>27.5.</c:v>
                </c:pt>
                <c:pt idx="12">
                  <c:v>su</c:v>
                </c:pt>
                <c:pt idx="13">
                  <c:v>28.5.</c:v>
                </c:pt>
              </c:strCache>
            </c:strRef>
          </c:cat>
          <c:val>
            <c:numRef>
              <c:f>Tiedot!$G$596:$G$609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B1F5-47D9-84DF-F5AD69C4D4F5}"/>
            </c:ext>
          </c:extLst>
        </c:ser>
        <c:ser>
          <c:idx val="6"/>
          <c:order val="6"/>
          <c:tx>
            <c:strRef>
              <c:f>Tiedot!$H$595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Tiedot!$A$596:$A$609</c:f>
              <c:strCache>
                <c:ptCount val="14"/>
                <c:pt idx="0">
                  <c:v>ma</c:v>
                </c:pt>
                <c:pt idx="1">
                  <c:v>22.5.</c:v>
                </c:pt>
                <c:pt idx="2">
                  <c:v>ti</c:v>
                </c:pt>
                <c:pt idx="3">
                  <c:v>23.5.</c:v>
                </c:pt>
                <c:pt idx="4">
                  <c:v>ke</c:v>
                </c:pt>
                <c:pt idx="5">
                  <c:v>24.5.</c:v>
                </c:pt>
                <c:pt idx="6">
                  <c:v>to</c:v>
                </c:pt>
                <c:pt idx="7">
                  <c:v>25.5.</c:v>
                </c:pt>
                <c:pt idx="8">
                  <c:v>pe</c:v>
                </c:pt>
                <c:pt idx="9">
                  <c:v>26.5.</c:v>
                </c:pt>
                <c:pt idx="10">
                  <c:v>la</c:v>
                </c:pt>
                <c:pt idx="11">
                  <c:v>27.5.</c:v>
                </c:pt>
                <c:pt idx="12">
                  <c:v>su</c:v>
                </c:pt>
                <c:pt idx="13">
                  <c:v>28.5.</c:v>
                </c:pt>
              </c:strCache>
            </c:strRef>
          </c:cat>
          <c:val>
            <c:numRef>
              <c:f>Tiedot!$H$596:$H$609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B1F5-47D9-84DF-F5AD69C4D4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3477280"/>
        <c:axId val="1"/>
      </c:barChart>
      <c:catAx>
        <c:axId val="383477280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3477280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509803921568724E-2"/>
          <c:y val="0.12377850162866449"/>
          <c:w val="0.85882352941176454"/>
          <c:h val="0.76872964169383573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Tiedot!$B$614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Tiedot!$A$615:$A$628</c:f>
              <c:strCache>
                <c:ptCount val="14"/>
                <c:pt idx="0">
                  <c:v>ma</c:v>
                </c:pt>
                <c:pt idx="1">
                  <c:v>29.5.</c:v>
                </c:pt>
                <c:pt idx="2">
                  <c:v>ti</c:v>
                </c:pt>
                <c:pt idx="3">
                  <c:v>30.5.</c:v>
                </c:pt>
                <c:pt idx="4">
                  <c:v>ke</c:v>
                </c:pt>
                <c:pt idx="5">
                  <c:v>31.5.</c:v>
                </c:pt>
                <c:pt idx="6">
                  <c:v>to</c:v>
                </c:pt>
                <c:pt idx="7">
                  <c:v>1.6.</c:v>
                </c:pt>
                <c:pt idx="8">
                  <c:v>pe</c:v>
                </c:pt>
                <c:pt idx="9">
                  <c:v>2.6.</c:v>
                </c:pt>
                <c:pt idx="10">
                  <c:v>la</c:v>
                </c:pt>
                <c:pt idx="11">
                  <c:v>3.6.</c:v>
                </c:pt>
                <c:pt idx="12">
                  <c:v>su</c:v>
                </c:pt>
                <c:pt idx="13">
                  <c:v>4.6.</c:v>
                </c:pt>
              </c:strCache>
            </c:strRef>
          </c:cat>
          <c:val>
            <c:numRef>
              <c:f>Tiedot!$B$615:$B$628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0BA4-48C4-A774-097039D88E7D}"/>
            </c:ext>
          </c:extLst>
        </c:ser>
        <c:ser>
          <c:idx val="1"/>
          <c:order val="1"/>
          <c:tx>
            <c:strRef>
              <c:f>Tiedot!$C$614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Tiedot!$A$615:$A$628</c:f>
              <c:strCache>
                <c:ptCount val="14"/>
                <c:pt idx="0">
                  <c:v>ma</c:v>
                </c:pt>
                <c:pt idx="1">
                  <c:v>29.5.</c:v>
                </c:pt>
                <c:pt idx="2">
                  <c:v>ti</c:v>
                </c:pt>
                <c:pt idx="3">
                  <c:v>30.5.</c:v>
                </c:pt>
                <c:pt idx="4">
                  <c:v>ke</c:v>
                </c:pt>
                <c:pt idx="5">
                  <c:v>31.5.</c:v>
                </c:pt>
                <c:pt idx="6">
                  <c:v>to</c:v>
                </c:pt>
                <c:pt idx="7">
                  <c:v>1.6.</c:v>
                </c:pt>
                <c:pt idx="8">
                  <c:v>pe</c:v>
                </c:pt>
                <c:pt idx="9">
                  <c:v>2.6.</c:v>
                </c:pt>
                <c:pt idx="10">
                  <c:v>la</c:v>
                </c:pt>
                <c:pt idx="11">
                  <c:v>3.6.</c:v>
                </c:pt>
                <c:pt idx="12">
                  <c:v>su</c:v>
                </c:pt>
                <c:pt idx="13">
                  <c:v>4.6.</c:v>
                </c:pt>
              </c:strCache>
            </c:strRef>
          </c:cat>
          <c:val>
            <c:numRef>
              <c:f>Tiedot!$C$615:$C$628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0BA4-48C4-A774-097039D88E7D}"/>
            </c:ext>
          </c:extLst>
        </c:ser>
        <c:ser>
          <c:idx val="2"/>
          <c:order val="2"/>
          <c:tx>
            <c:strRef>
              <c:f>Tiedot!$D$614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Tiedot!$A$615:$A$628</c:f>
              <c:strCache>
                <c:ptCount val="14"/>
                <c:pt idx="0">
                  <c:v>ma</c:v>
                </c:pt>
                <c:pt idx="1">
                  <c:v>29.5.</c:v>
                </c:pt>
                <c:pt idx="2">
                  <c:v>ti</c:v>
                </c:pt>
                <c:pt idx="3">
                  <c:v>30.5.</c:v>
                </c:pt>
                <c:pt idx="4">
                  <c:v>ke</c:v>
                </c:pt>
                <c:pt idx="5">
                  <c:v>31.5.</c:v>
                </c:pt>
                <c:pt idx="6">
                  <c:v>to</c:v>
                </c:pt>
                <c:pt idx="7">
                  <c:v>1.6.</c:v>
                </c:pt>
                <c:pt idx="8">
                  <c:v>pe</c:v>
                </c:pt>
                <c:pt idx="9">
                  <c:v>2.6.</c:v>
                </c:pt>
                <c:pt idx="10">
                  <c:v>la</c:v>
                </c:pt>
                <c:pt idx="11">
                  <c:v>3.6.</c:v>
                </c:pt>
                <c:pt idx="12">
                  <c:v>su</c:v>
                </c:pt>
                <c:pt idx="13">
                  <c:v>4.6.</c:v>
                </c:pt>
              </c:strCache>
            </c:strRef>
          </c:cat>
          <c:val>
            <c:numRef>
              <c:f>Tiedot!$D$615:$D$628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0BA4-48C4-A774-097039D88E7D}"/>
            </c:ext>
          </c:extLst>
        </c:ser>
        <c:ser>
          <c:idx val="3"/>
          <c:order val="3"/>
          <c:tx>
            <c:strRef>
              <c:f>Tiedot!$E$614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Tiedot!$A$615:$A$628</c:f>
              <c:strCache>
                <c:ptCount val="14"/>
                <c:pt idx="0">
                  <c:v>ma</c:v>
                </c:pt>
                <c:pt idx="1">
                  <c:v>29.5.</c:v>
                </c:pt>
                <c:pt idx="2">
                  <c:v>ti</c:v>
                </c:pt>
                <c:pt idx="3">
                  <c:v>30.5.</c:v>
                </c:pt>
                <c:pt idx="4">
                  <c:v>ke</c:v>
                </c:pt>
                <c:pt idx="5">
                  <c:v>31.5.</c:v>
                </c:pt>
                <c:pt idx="6">
                  <c:v>to</c:v>
                </c:pt>
                <c:pt idx="7">
                  <c:v>1.6.</c:v>
                </c:pt>
                <c:pt idx="8">
                  <c:v>pe</c:v>
                </c:pt>
                <c:pt idx="9">
                  <c:v>2.6.</c:v>
                </c:pt>
                <c:pt idx="10">
                  <c:v>la</c:v>
                </c:pt>
                <c:pt idx="11">
                  <c:v>3.6.</c:v>
                </c:pt>
                <c:pt idx="12">
                  <c:v>su</c:v>
                </c:pt>
                <c:pt idx="13">
                  <c:v>4.6.</c:v>
                </c:pt>
              </c:strCache>
            </c:strRef>
          </c:cat>
          <c:val>
            <c:numRef>
              <c:f>Tiedot!$E$615:$E$628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0BA4-48C4-A774-097039D88E7D}"/>
            </c:ext>
          </c:extLst>
        </c:ser>
        <c:ser>
          <c:idx val="4"/>
          <c:order val="4"/>
          <c:tx>
            <c:strRef>
              <c:f>Tiedot!$F$614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Tiedot!$A$615:$A$628</c:f>
              <c:strCache>
                <c:ptCount val="14"/>
                <c:pt idx="0">
                  <c:v>ma</c:v>
                </c:pt>
                <c:pt idx="1">
                  <c:v>29.5.</c:v>
                </c:pt>
                <c:pt idx="2">
                  <c:v>ti</c:v>
                </c:pt>
                <c:pt idx="3">
                  <c:v>30.5.</c:v>
                </c:pt>
                <c:pt idx="4">
                  <c:v>ke</c:v>
                </c:pt>
                <c:pt idx="5">
                  <c:v>31.5.</c:v>
                </c:pt>
                <c:pt idx="6">
                  <c:v>to</c:v>
                </c:pt>
                <c:pt idx="7">
                  <c:v>1.6.</c:v>
                </c:pt>
                <c:pt idx="8">
                  <c:v>pe</c:v>
                </c:pt>
                <c:pt idx="9">
                  <c:v>2.6.</c:v>
                </c:pt>
                <c:pt idx="10">
                  <c:v>la</c:v>
                </c:pt>
                <c:pt idx="11">
                  <c:v>3.6.</c:v>
                </c:pt>
                <c:pt idx="12">
                  <c:v>su</c:v>
                </c:pt>
                <c:pt idx="13">
                  <c:v>4.6.</c:v>
                </c:pt>
              </c:strCache>
            </c:strRef>
          </c:cat>
          <c:val>
            <c:numRef>
              <c:f>Tiedot!$F$615:$F$628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0BA4-48C4-A774-097039D88E7D}"/>
            </c:ext>
          </c:extLst>
        </c:ser>
        <c:ser>
          <c:idx val="5"/>
          <c:order val="5"/>
          <c:tx>
            <c:strRef>
              <c:f>Tiedot!$G$614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Tiedot!$A$615:$A$628</c:f>
              <c:strCache>
                <c:ptCount val="14"/>
                <c:pt idx="0">
                  <c:v>ma</c:v>
                </c:pt>
                <c:pt idx="1">
                  <c:v>29.5.</c:v>
                </c:pt>
                <c:pt idx="2">
                  <c:v>ti</c:v>
                </c:pt>
                <c:pt idx="3">
                  <c:v>30.5.</c:v>
                </c:pt>
                <c:pt idx="4">
                  <c:v>ke</c:v>
                </c:pt>
                <c:pt idx="5">
                  <c:v>31.5.</c:v>
                </c:pt>
                <c:pt idx="6">
                  <c:v>to</c:v>
                </c:pt>
                <c:pt idx="7">
                  <c:v>1.6.</c:v>
                </c:pt>
                <c:pt idx="8">
                  <c:v>pe</c:v>
                </c:pt>
                <c:pt idx="9">
                  <c:v>2.6.</c:v>
                </c:pt>
                <c:pt idx="10">
                  <c:v>la</c:v>
                </c:pt>
                <c:pt idx="11">
                  <c:v>3.6.</c:v>
                </c:pt>
                <c:pt idx="12">
                  <c:v>su</c:v>
                </c:pt>
                <c:pt idx="13">
                  <c:v>4.6.</c:v>
                </c:pt>
              </c:strCache>
            </c:strRef>
          </c:cat>
          <c:val>
            <c:numRef>
              <c:f>Tiedot!$G$615:$G$628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0BA4-48C4-A774-097039D88E7D}"/>
            </c:ext>
          </c:extLst>
        </c:ser>
        <c:ser>
          <c:idx val="6"/>
          <c:order val="6"/>
          <c:tx>
            <c:strRef>
              <c:f>Tiedot!$H$614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Tiedot!$A$615:$A$628</c:f>
              <c:strCache>
                <c:ptCount val="14"/>
                <c:pt idx="0">
                  <c:v>ma</c:v>
                </c:pt>
                <c:pt idx="1">
                  <c:v>29.5.</c:v>
                </c:pt>
                <c:pt idx="2">
                  <c:v>ti</c:v>
                </c:pt>
                <c:pt idx="3">
                  <c:v>30.5.</c:v>
                </c:pt>
                <c:pt idx="4">
                  <c:v>ke</c:v>
                </c:pt>
                <c:pt idx="5">
                  <c:v>31.5.</c:v>
                </c:pt>
                <c:pt idx="6">
                  <c:v>to</c:v>
                </c:pt>
                <c:pt idx="7">
                  <c:v>1.6.</c:v>
                </c:pt>
                <c:pt idx="8">
                  <c:v>pe</c:v>
                </c:pt>
                <c:pt idx="9">
                  <c:v>2.6.</c:v>
                </c:pt>
                <c:pt idx="10">
                  <c:v>la</c:v>
                </c:pt>
                <c:pt idx="11">
                  <c:v>3.6.</c:v>
                </c:pt>
                <c:pt idx="12">
                  <c:v>su</c:v>
                </c:pt>
                <c:pt idx="13">
                  <c:v>4.6.</c:v>
                </c:pt>
              </c:strCache>
            </c:strRef>
          </c:cat>
          <c:val>
            <c:numRef>
              <c:f>Tiedot!$H$615:$H$628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0BA4-48C4-A774-097039D88E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3479576"/>
        <c:axId val="1"/>
      </c:barChart>
      <c:catAx>
        <c:axId val="383479576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3479576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353256561184682E-2"/>
          <c:y val="0.12337662337662574"/>
          <c:w val="0.86274840206957792"/>
          <c:h val="0.7694805194805196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Tiedot!$B$633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Tiedot!$A$634:$A$647</c:f>
              <c:strCache>
                <c:ptCount val="14"/>
                <c:pt idx="0">
                  <c:v>ma</c:v>
                </c:pt>
                <c:pt idx="1">
                  <c:v>5.6.</c:v>
                </c:pt>
                <c:pt idx="2">
                  <c:v>ti</c:v>
                </c:pt>
                <c:pt idx="3">
                  <c:v>6.6.</c:v>
                </c:pt>
                <c:pt idx="4">
                  <c:v>ke</c:v>
                </c:pt>
                <c:pt idx="5">
                  <c:v>7.6.</c:v>
                </c:pt>
                <c:pt idx="6">
                  <c:v>to</c:v>
                </c:pt>
                <c:pt idx="7">
                  <c:v>8.6.</c:v>
                </c:pt>
                <c:pt idx="8">
                  <c:v>pe</c:v>
                </c:pt>
                <c:pt idx="9">
                  <c:v>9.6.</c:v>
                </c:pt>
                <c:pt idx="10">
                  <c:v>la</c:v>
                </c:pt>
                <c:pt idx="11">
                  <c:v>10.6.</c:v>
                </c:pt>
                <c:pt idx="12">
                  <c:v>su</c:v>
                </c:pt>
                <c:pt idx="13">
                  <c:v>11.6.</c:v>
                </c:pt>
              </c:strCache>
            </c:strRef>
          </c:cat>
          <c:val>
            <c:numRef>
              <c:f>Tiedot!$B$634:$B$647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8E30-4E6E-BADE-F414650D7A4F}"/>
            </c:ext>
          </c:extLst>
        </c:ser>
        <c:ser>
          <c:idx val="1"/>
          <c:order val="1"/>
          <c:tx>
            <c:strRef>
              <c:f>Tiedot!$C$633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Tiedot!$A$634:$A$647</c:f>
              <c:strCache>
                <c:ptCount val="14"/>
                <c:pt idx="0">
                  <c:v>ma</c:v>
                </c:pt>
                <c:pt idx="1">
                  <c:v>5.6.</c:v>
                </c:pt>
                <c:pt idx="2">
                  <c:v>ti</c:v>
                </c:pt>
                <c:pt idx="3">
                  <c:v>6.6.</c:v>
                </c:pt>
                <c:pt idx="4">
                  <c:v>ke</c:v>
                </c:pt>
                <c:pt idx="5">
                  <c:v>7.6.</c:v>
                </c:pt>
                <c:pt idx="6">
                  <c:v>to</c:v>
                </c:pt>
                <c:pt idx="7">
                  <c:v>8.6.</c:v>
                </c:pt>
                <c:pt idx="8">
                  <c:v>pe</c:v>
                </c:pt>
                <c:pt idx="9">
                  <c:v>9.6.</c:v>
                </c:pt>
                <c:pt idx="10">
                  <c:v>la</c:v>
                </c:pt>
                <c:pt idx="11">
                  <c:v>10.6.</c:v>
                </c:pt>
                <c:pt idx="12">
                  <c:v>su</c:v>
                </c:pt>
                <c:pt idx="13">
                  <c:v>11.6.</c:v>
                </c:pt>
              </c:strCache>
            </c:strRef>
          </c:cat>
          <c:val>
            <c:numRef>
              <c:f>Tiedot!$C$634:$C$647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8E30-4E6E-BADE-F414650D7A4F}"/>
            </c:ext>
          </c:extLst>
        </c:ser>
        <c:ser>
          <c:idx val="2"/>
          <c:order val="2"/>
          <c:tx>
            <c:strRef>
              <c:f>Tiedot!$D$633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Tiedot!$A$634:$A$647</c:f>
              <c:strCache>
                <c:ptCount val="14"/>
                <c:pt idx="0">
                  <c:v>ma</c:v>
                </c:pt>
                <c:pt idx="1">
                  <c:v>5.6.</c:v>
                </c:pt>
                <c:pt idx="2">
                  <c:v>ti</c:v>
                </c:pt>
                <c:pt idx="3">
                  <c:v>6.6.</c:v>
                </c:pt>
                <c:pt idx="4">
                  <c:v>ke</c:v>
                </c:pt>
                <c:pt idx="5">
                  <c:v>7.6.</c:v>
                </c:pt>
                <c:pt idx="6">
                  <c:v>to</c:v>
                </c:pt>
                <c:pt idx="7">
                  <c:v>8.6.</c:v>
                </c:pt>
                <c:pt idx="8">
                  <c:v>pe</c:v>
                </c:pt>
                <c:pt idx="9">
                  <c:v>9.6.</c:v>
                </c:pt>
                <c:pt idx="10">
                  <c:v>la</c:v>
                </c:pt>
                <c:pt idx="11">
                  <c:v>10.6.</c:v>
                </c:pt>
                <c:pt idx="12">
                  <c:v>su</c:v>
                </c:pt>
                <c:pt idx="13">
                  <c:v>11.6.</c:v>
                </c:pt>
              </c:strCache>
            </c:strRef>
          </c:cat>
          <c:val>
            <c:numRef>
              <c:f>Tiedot!$D$634:$D$647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8E30-4E6E-BADE-F414650D7A4F}"/>
            </c:ext>
          </c:extLst>
        </c:ser>
        <c:ser>
          <c:idx val="3"/>
          <c:order val="3"/>
          <c:tx>
            <c:strRef>
              <c:f>Tiedot!$E$633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Tiedot!$A$634:$A$647</c:f>
              <c:strCache>
                <c:ptCount val="14"/>
                <c:pt idx="0">
                  <c:v>ma</c:v>
                </c:pt>
                <c:pt idx="1">
                  <c:v>5.6.</c:v>
                </c:pt>
                <c:pt idx="2">
                  <c:v>ti</c:v>
                </c:pt>
                <c:pt idx="3">
                  <c:v>6.6.</c:v>
                </c:pt>
                <c:pt idx="4">
                  <c:v>ke</c:v>
                </c:pt>
                <c:pt idx="5">
                  <c:v>7.6.</c:v>
                </c:pt>
                <c:pt idx="6">
                  <c:v>to</c:v>
                </c:pt>
                <c:pt idx="7">
                  <c:v>8.6.</c:v>
                </c:pt>
                <c:pt idx="8">
                  <c:v>pe</c:v>
                </c:pt>
                <c:pt idx="9">
                  <c:v>9.6.</c:v>
                </c:pt>
                <c:pt idx="10">
                  <c:v>la</c:v>
                </c:pt>
                <c:pt idx="11">
                  <c:v>10.6.</c:v>
                </c:pt>
                <c:pt idx="12">
                  <c:v>su</c:v>
                </c:pt>
                <c:pt idx="13">
                  <c:v>11.6.</c:v>
                </c:pt>
              </c:strCache>
            </c:strRef>
          </c:cat>
          <c:val>
            <c:numRef>
              <c:f>Tiedot!$E$634:$E$647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8E30-4E6E-BADE-F414650D7A4F}"/>
            </c:ext>
          </c:extLst>
        </c:ser>
        <c:ser>
          <c:idx val="4"/>
          <c:order val="4"/>
          <c:tx>
            <c:strRef>
              <c:f>Tiedot!$F$633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Tiedot!$A$634:$A$647</c:f>
              <c:strCache>
                <c:ptCount val="14"/>
                <c:pt idx="0">
                  <c:v>ma</c:v>
                </c:pt>
                <c:pt idx="1">
                  <c:v>5.6.</c:v>
                </c:pt>
                <c:pt idx="2">
                  <c:v>ti</c:v>
                </c:pt>
                <c:pt idx="3">
                  <c:v>6.6.</c:v>
                </c:pt>
                <c:pt idx="4">
                  <c:v>ke</c:v>
                </c:pt>
                <c:pt idx="5">
                  <c:v>7.6.</c:v>
                </c:pt>
                <c:pt idx="6">
                  <c:v>to</c:v>
                </c:pt>
                <c:pt idx="7">
                  <c:v>8.6.</c:v>
                </c:pt>
                <c:pt idx="8">
                  <c:v>pe</c:v>
                </c:pt>
                <c:pt idx="9">
                  <c:v>9.6.</c:v>
                </c:pt>
                <c:pt idx="10">
                  <c:v>la</c:v>
                </c:pt>
                <c:pt idx="11">
                  <c:v>10.6.</c:v>
                </c:pt>
                <c:pt idx="12">
                  <c:v>su</c:v>
                </c:pt>
                <c:pt idx="13">
                  <c:v>11.6.</c:v>
                </c:pt>
              </c:strCache>
            </c:strRef>
          </c:cat>
          <c:val>
            <c:numRef>
              <c:f>Tiedot!$F$634:$F$647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8E30-4E6E-BADE-F414650D7A4F}"/>
            </c:ext>
          </c:extLst>
        </c:ser>
        <c:ser>
          <c:idx val="5"/>
          <c:order val="5"/>
          <c:tx>
            <c:strRef>
              <c:f>Tiedot!$G$633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Tiedot!$A$634:$A$647</c:f>
              <c:strCache>
                <c:ptCount val="14"/>
                <c:pt idx="0">
                  <c:v>ma</c:v>
                </c:pt>
                <c:pt idx="1">
                  <c:v>5.6.</c:v>
                </c:pt>
                <c:pt idx="2">
                  <c:v>ti</c:v>
                </c:pt>
                <c:pt idx="3">
                  <c:v>6.6.</c:v>
                </c:pt>
                <c:pt idx="4">
                  <c:v>ke</c:v>
                </c:pt>
                <c:pt idx="5">
                  <c:v>7.6.</c:v>
                </c:pt>
                <c:pt idx="6">
                  <c:v>to</c:v>
                </c:pt>
                <c:pt idx="7">
                  <c:v>8.6.</c:v>
                </c:pt>
                <c:pt idx="8">
                  <c:v>pe</c:v>
                </c:pt>
                <c:pt idx="9">
                  <c:v>9.6.</c:v>
                </c:pt>
                <c:pt idx="10">
                  <c:v>la</c:v>
                </c:pt>
                <c:pt idx="11">
                  <c:v>10.6.</c:v>
                </c:pt>
                <c:pt idx="12">
                  <c:v>su</c:v>
                </c:pt>
                <c:pt idx="13">
                  <c:v>11.6.</c:v>
                </c:pt>
              </c:strCache>
            </c:strRef>
          </c:cat>
          <c:val>
            <c:numRef>
              <c:f>Tiedot!$G$634:$G$647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8E30-4E6E-BADE-F414650D7A4F}"/>
            </c:ext>
          </c:extLst>
        </c:ser>
        <c:ser>
          <c:idx val="6"/>
          <c:order val="6"/>
          <c:tx>
            <c:strRef>
              <c:f>Tiedot!$H$633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Tiedot!$A$634:$A$647</c:f>
              <c:strCache>
                <c:ptCount val="14"/>
                <c:pt idx="0">
                  <c:v>ma</c:v>
                </c:pt>
                <c:pt idx="1">
                  <c:v>5.6.</c:v>
                </c:pt>
                <c:pt idx="2">
                  <c:v>ti</c:v>
                </c:pt>
                <c:pt idx="3">
                  <c:v>6.6.</c:v>
                </c:pt>
                <c:pt idx="4">
                  <c:v>ke</c:v>
                </c:pt>
                <c:pt idx="5">
                  <c:v>7.6.</c:v>
                </c:pt>
                <c:pt idx="6">
                  <c:v>to</c:v>
                </c:pt>
                <c:pt idx="7">
                  <c:v>8.6.</c:v>
                </c:pt>
                <c:pt idx="8">
                  <c:v>pe</c:v>
                </c:pt>
                <c:pt idx="9">
                  <c:v>9.6.</c:v>
                </c:pt>
                <c:pt idx="10">
                  <c:v>la</c:v>
                </c:pt>
                <c:pt idx="11">
                  <c:v>10.6.</c:v>
                </c:pt>
                <c:pt idx="12">
                  <c:v>su</c:v>
                </c:pt>
                <c:pt idx="13">
                  <c:v>11.6.</c:v>
                </c:pt>
              </c:strCache>
            </c:strRef>
          </c:cat>
          <c:val>
            <c:numRef>
              <c:f>Tiedot!$H$634:$H$647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8E30-4E6E-BADE-F414650D7A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3480232"/>
        <c:axId val="1"/>
      </c:barChart>
      <c:catAx>
        <c:axId val="383480232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3480232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031406462491005E-2"/>
          <c:y val="0.12459016393442623"/>
          <c:w val="0.86328289658145263"/>
          <c:h val="0.7672131147540987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Tiedot!$B$652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Tiedot!$A$653:$A$666</c:f>
              <c:strCache>
                <c:ptCount val="14"/>
                <c:pt idx="0">
                  <c:v>ma</c:v>
                </c:pt>
                <c:pt idx="1">
                  <c:v>12.6.</c:v>
                </c:pt>
                <c:pt idx="2">
                  <c:v>ti</c:v>
                </c:pt>
                <c:pt idx="3">
                  <c:v>13.6.</c:v>
                </c:pt>
                <c:pt idx="4">
                  <c:v>ke</c:v>
                </c:pt>
                <c:pt idx="5">
                  <c:v>14.6.</c:v>
                </c:pt>
                <c:pt idx="6">
                  <c:v>to</c:v>
                </c:pt>
                <c:pt idx="7">
                  <c:v>15.6.</c:v>
                </c:pt>
                <c:pt idx="8">
                  <c:v>pe</c:v>
                </c:pt>
                <c:pt idx="9">
                  <c:v>16.6.</c:v>
                </c:pt>
                <c:pt idx="10">
                  <c:v>la</c:v>
                </c:pt>
                <c:pt idx="11">
                  <c:v>17.6.</c:v>
                </c:pt>
                <c:pt idx="12">
                  <c:v>su</c:v>
                </c:pt>
                <c:pt idx="13">
                  <c:v>18.6.</c:v>
                </c:pt>
              </c:strCache>
            </c:strRef>
          </c:cat>
          <c:val>
            <c:numRef>
              <c:f>Tiedot!$B$653:$B$666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74BE-4A82-A015-5A75225F6179}"/>
            </c:ext>
          </c:extLst>
        </c:ser>
        <c:ser>
          <c:idx val="1"/>
          <c:order val="1"/>
          <c:tx>
            <c:strRef>
              <c:f>Tiedot!$C$652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Tiedot!$A$653:$A$666</c:f>
              <c:strCache>
                <c:ptCount val="14"/>
                <c:pt idx="0">
                  <c:v>ma</c:v>
                </c:pt>
                <c:pt idx="1">
                  <c:v>12.6.</c:v>
                </c:pt>
                <c:pt idx="2">
                  <c:v>ti</c:v>
                </c:pt>
                <c:pt idx="3">
                  <c:v>13.6.</c:v>
                </c:pt>
                <c:pt idx="4">
                  <c:v>ke</c:v>
                </c:pt>
                <c:pt idx="5">
                  <c:v>14.6.</c:v>
                </c:pt>
                <c:pt idx="6">
                  <c:v>to</c:v>
                </c:pt>
                <c:pt idx="7">
                  <c:v>15.6.</c:v>
                </c:pt>
                <c:pt idx="8">
                  <c:v>pe</c:v>
                </c:pt>
                <c:pt idx="9">
                  <c:v>16.6.</c:v>
                </c:pt>
                <c:pt idx="10">
                  <c:v>la</c:v>
                </c:pt>
                <c:pt idx="11">
                  <c:v>17.6.</c:v>
                </c:pt>
                <c:pt idx="12">
                  <c:v>su</c:v>
                </c:pt>
                <c:pt idx="13">
                  <c:v>18.6.</c:v>
                </c:pt>
              </c:strCache>
            </c:strRef>
          </c:cat>
          <c:val>
            <c:numRef>
              <c:f>Tiedot!$C$653:$C$666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74BE-4A82-A015-5A75225F6179}"/>
            </c:ext>
          </c:extLst>
        </c:ser>
        <c:ser>
          <c:idx val="2"/>
          <c:order val="2"/>
          <c:tx>
            <c:strRef>
              <c:f>Tiedot!$D$652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Tiedot!$A$653:$A$666</c:f>
              <c:strCache>
                <c:ptCount val="14"/>
                <c:pt idx="0">
                  <c:v>ma</c:v>
                </c:pt>
                <c:pt idx="1">
                  <c:v>12.6.</c:v>
                </c:pt>
                <c:pt idx="2">
                  <c:v>ti</c:v>
                </c:pt>
                <c:pt idx="3">
                  <c:v>13.6.</c:v>
                </c:pt>
                <c:pt idx="4">
                  <c:v>ke</c:v>
                </c:pt>
                <c:pt idx="5">
                  <c:v>14.6.</c:v>
                </c:pt>
                <c:pt idx="6">
                  <c:v>to</c:v>
                </c:pt>
                <c:pt idx="7">
                  <c:v>15.6.</c:v>
                </c:pt>
                <c:pt idx="8">
                  <c:v>pe</c:v>
                </c:pt>
                <c:pt idx="9">
                  <c:v>16.6.</c:v>
                </c:pt>
                <c:pt idx="10">
                  <c:v>la</c:v>
                </c:pt>
                <c:pt idx="11">
                  <c:v>17.6.</c:v>
                </c:pt>
                <c:pt idx="12">
                  <c:v>su</c:v>
                </c:pt>
                <c:pt idx="13">
                  <c:v>18.6.</c:v>
                </c:pt>
              </c:strCache>
            </c:strRef>
          </c:cat>
          <c:val>
            <c:numRef>
              <c:f>Tiedot!$D$653:$D$666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74BE-4A82-A015-5A75225F6179}"/>
            </c:ext>
          </c:extLst>
        </c:ser>
        <c:ser>
          <c:idx val="3"/>
          <c:order val="3"/>
          <c:tx>
            <c:strRef>
              <c:f>Tiedot!$E$652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Tiedot!$A$653:$A$666</c:f>
              <c:strCache>
                <c:ptCount val="14"/>
                <c:pt idx="0">
                  <c:v>ma</c:v>
                </c:pt>
                <c:pt idx="1">
                  <c:v>12.6.</c:v>
                </c:pt>
                <c:pt idx="2">
                  <c:v>ti</c:v>
                </c:pt>
                <c:pt idx="3">
                  <c:v>13.6.</c:v>
                </c:pt>
                <c:pt idx="4">
                  <c:v>ke</c:v>
                </c:pt>
                <c:pt idx="5">
                  <c:v>14.6.</c:v>
                </c:pt>
                <c:pt idx="6">
                  <c:v>to</c:v>
                </c:pt>
                <c:pt idx="7">
                  <c:v>15.6.</c:v>
                </c:pt>
                <c:pt idx="8">
                  <c:v>pe</c:v>
                </c:pt>
                <c:pt idx="9">
                  <c:v>16.6.</c:v>
                </c:pt>
                <c:pt idx="10">
                  <c:v>la</c:v>
                </c:pt>
                <c:pt idx="11">
                  <c:v>17.6.</c:v>
                </c:pt>
                <c:pt idx="12">
                  <c:v>su</c:v>
                </c:pt>
                <c:pt idx="13">
                  <c:v>18.6.</c:v>
                </c:pt>
              </c:strCache>
            </c:strRef>
          </c:cat>
          <c:val>
            <c:numRef>
              <c:f>Tiedot!$E$653:$E$666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74BE-4A82-A015-5A75225F6179}"/>
            </c:ext>
          </c:extLst>
        </c:ser>
        <c:ser>
          <c:idx val="4"/>
          <c:order val="4"/>
          <c:tx>
            <c:strRef>
              <c:f>Tiedot!$F$652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Tiedot!$A$653:$A$666</c:f>
              <c:strCache>
                <c:ptCount val="14"/>
                <c:pt idx="0">
                  <c:v>ma</c:v>
                </c:pt>
                <c:pt idx="1">
                  <c:v>12.6.</c:v>
                </c:pt>
                <c:pt idx="2">
                  <c:v>ti</c:v>
                </c:pt>
                <c:pt idx="3">
                  <c:v>13.6.</c:v>
                </c:pt>
                <c:pt idx="4">
                  <c:v>ke</c:v>
                </c:pt>
                <c:pt idx="5">
                  <c:v>14.6.</c:v>
                </c:pt>
                <c:pt idx="6">
                  <c:v>to</c:v>
                </c:pt>
                <c:pt idx="7">
                  <c:v>15.6.</c:v>
                </c:pt>
                <c:pt idx="8">
                  <c:v>pe</c:v>
                </c:pt>
                <c:pt idx="9">
                  <c:v>16.6.</c:v>
                </c:pt>
                <c:pt idx="10">
                  <c:v>la</c:v>
                </c:pt>
                <c:pt idx="11">
                  <c:v>17.6.</c:v>
                </c:pt>
                <c:pt idx="12">
                  <c:v>su</c:v>
                </c:pt>
                <c:pt idx="13">
                  <c:v>18.6.</c:v>
                </c:pt>
              </c:strCache>
            </c:strRef>
          </c:cat>
          <c:val>
            <c:numRef>
              <c:f>Tiedot!$F$653:$F$666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74BE-4A82-A015-5A75225F6179}"/>
            </c:ext>
          </c:extLst>
        </c:ser>
        <c:ser>
          <c:idx val="5"/>
          <c:order val="5"/>
          <c:tx>
            <c:strRef>
              <c:f>Tiedot!$G$652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Tiedot!$A$653:$A$666</c:f>
              <c:strCache>
                <c:ptCount val="14"/>
                <c:pt idx="0">
                  <c:v>ma</c:v>
                </c:pt>
                <c:pt idx="1">
                  <c:v>12.6.</c:v>
                </c:pt>
                <c:pt idx="2">
                  <c:v>ti</c:v>
                </c:pt>
                <c:pt idx="3">
                  <c:v>13.6.</c:v>
                </c:pt>
                <c:pt idx="4">
                  <c:v>ke</c:v>
                </c:pt>
                <c:pt idx="5">
                  <c:v>14.6.</c:v>
                </c:pt>
                <c:pt idx="6">
                  <c:v>to</c:v>
                </c:pt>
                <c:pt idx="7">
                  <c:v>15.6.</c:v>
                </c:pt>
                <c:pt idx="8">
                  <c:v>pe</c:v>
                </c:pt>
                <c:pt idx="9">
                  <c:v>16.6.</c:v>
                </c:pt>
                <c:pt idx="10">
                  <c:v>la</c:v>
                </c:pt>
                <c:pt idx="11">
                  <c:v>17.6.</c:v>
                </c:pt>
                <c:pt idx="12">
                  <c:v>su</c:v>
                </c:pt>
                <c:pt idx="13">
                  <c:v>18.6.</c:v>
                </c:pt>
              </c:strCache>
            </c:strRef>
          </c:cat>
          <c:val>
            <c:numRef>
              <c:f>Tiedot!$G$653:$G$666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74BE-4A82-A015-5A75225F6179}"/>
            </c:ext>
          </c:extLst>
        </c:ser>
        <c:ser>
          <c:idx val="6"/>
          <c:order val="6"/>
          <c:tx>
            <c:strRef>
              <c:f>Tiedot!$H$652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Tiedot!$A$653:$A$666</c:f>
              <c:strCache>
                <c:ptCount val="14"/>
                <c:pt idx="0">
                  <c:v>ma</c:v>
                </c:pt>
                <c:pt idx="1">
                  <c:v>12.6.</c:v>
                </c:pt>
                <c:pt idx="2">
                  <c:v>ti</c:v>
                </c:pt>
                <c:pt idx="3">
                  <c:v>13.6.</c:v>
                </c:pt>
                <c:pt idx="4">
                  <c:v>ke</c:v>
                </c:pt>
                <c:pt idx="5">
                  <c:v>14.6.</c:v>
                </c:pt>
                <c:pt idx="6">
                  <c:v>to</c:v>
                </c:pt>
                <c:pt idx="7">
                  <c:v>15.6.</c:v>
                </c:pt>
                <c:pt idx="8">
                  <c:v>pe</c:v>
                </c:pt>
                <c:pt idx="9">
                  <c:v>16.6.</c:v>
                </c:pt>
                <c:pt idx="10">
                  <c:v>la</c:v>
                </c:pt>
                <c:pt idx="11">
                  <c:v>17.6.</c:v>
                </c:pt>
                <c:pt idx="12">
                  <c:v>su</c:v>
                </c:pt>
                <c:pt idx="13">
                  <c:v>18.6.</c:v>
                </c:pt>
              </c:strCache>
            </c:strRef>
          </c:cat>
          <c:val>
            <c:numRef>
              <c:f>Tiedot!$H$653:$H$666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74BE-4A82-A015-5A75225F61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3485808"/>
        <c:axId val="1"/>
      </c:barChart>
      <c:catAx>
        <c:axId val="383485808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3485808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031406462491005E-2"/>
          <c:y val="0.12337662337662574"/>
          <c:w val="0.86328289658145263"/>
          <c:h val="0.7694805194805196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Tiedot!$B$671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Tiedot!$A$672:$A$685</c:f>
              <c:strCache>
                <c:ptCount val="14"/>
                <c:pt idx="0">
                  <c:v>ma</c:v>
                </c:pt>
                <c:pt idx="1">
                  <c:v>19.6.</c:v>
                </c:pt>
                <c:pt idx="2">
                  <c:v>ti</c:v>
                </c:pt>
                <c:pt idx="3">
                  <c:v>20.6.</c:v>
                </c:pt>
                <c:pt idx="4">
                  <c:v>ke</c:v>
                </c:pt>
                <c:pt idx="5">
                  <c:v>21.6.</c:v>
                </c:pt>
                <c:pt idx="6">
                  <c:v>to</c:v>
                </c:pt>
                <c:pt idx="7">
                  <c:v>22.6.</c:v>
                </c:pt>
                <c:pt idx="8">
                  <c:v>pe</c:v>
                </c:pt>
                <c:pt idx="9">
                  <c:v>23.6.</c:v>
                </c:pt>
                <c:pt idx="10">
                  <c:v>la</c:v>
                </c:pt>
                <c:pt idx="11">
                  <c:v>24.6.</c:v>
                </c:pt>
                <c:pt idx="12">
                  <c:v>su</c:v>
                </c:pt>
                <c:pt idx="13">
                  <c:v>25.6.</c:v>
                </c:pt>
              </c:strCache>
            </c:strRef>
          </c:cat>
          <c:val>
            <c:numRef>
              <c:f>Tiedot!$B$672:$B$685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F033-4E1E-A433-CCAB92D1CEB9}"/>
            </c:ext>
          </c:extLst>
        </c:ser>
        <c:ser>
          <c:idx val="1"/>
          <c:order val="1"/>
          <c:tx>
            <c:strRef>
              <c:f>Tiedot!$C$671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Tiedot!$A$672:$A$685</c:f>
              <c:strCache>
                <c:ptCount val="14"/>
                <c:pt idx="0">
                  <c:v>ma</c:v>
                </c:pt>
                <c:pt idx="1">
                  <c:v>19.6.</c:v>
                </c:pt>
                <c:pt idx="2">
                  <c:v>ti</c:v>
                </c:pt>
                <c:pt idx="3">
                  <c:v>20.6.</c:v>
                </c:pt>
                <c:pt idx="4">
                  <c:v>ke</c:v>
                </c:pt>
                <c:pt idx="5">
                  <c:v>21.6.</c:v>
                </c:pt>
                <c:pt idx="6">
                  <c:v>to</c:v>
                </c:pt>
                <c:pt idx="7">
                  <c:v>22.6.</c:v>
                </c:pt>
                <c:pt idx="8">
                  <c:v>pe</c:v>
                </c:pt>
                <c:pt idx="9">
                  <c:v>23.6.</c:v>
                </c:pt>
                <c:pt idx="10">
                  <c:v>la</c:v>
                </c:pt>
                <c:pt idx="11">
                  <c:v>24.6.</c:v>
                </c:pt>
                <c:pt idx="12">
                  <c:v>su</c:v>
                </c:pt>
                <c:pt idx="13">
                  <c:v>25.6.</c:v>
                </c:pt>
              </c:strCache>
            </c:strRef>
          </c:cat>
          <c:val>
            <c:numRef>
              <c:f>Tiedot!$C$672:$C$685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F033-4E1E-A433-CCAB92D1CEB9}"/>
            </c:ext>
          </c:extLst>
        </c:ser>
        <c:ser>
          <c:idx val="2"/>
          <c:order val="2"/>
          <c:tx>
            <c:strRef>
              <c:f>Tiedot!$D$671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Tiedot!$A$672:$A$685</c:f>
              <c:strCache>
                <c:ptCount val="14"/>
                <c:pt idx="0">
                  <c:v>ma</c:v>
                </c:pt>
                <c:pt idx="1">
                  <c:v>19.6.</c:v>
                </c:pt>
                <c:pt idx="2">
                  <c:v>ti</c:v>
                </c:pt>
                <c:pt idx="3">
                  <c:v>20.6.</c:v>
                </c:pt>
                <c:pt idx="4">
                  <c:v>ke</c:v>
                </c:pt>
                <c:pt idx="5">
                  <c:v>21.6.</c:v>
                </c:pt>
                <c:pt idx="6">
                  <c:v>to</c:v>
                </c:pt>
                <c:pt idx="7">
                  <c:v>22.6.</c:v>
                </c:pt>
                <c:pt idx="8">
                  <c:v>pe</c:v>
                </c:pt>
                <c:pt idx="9">
                  <c:v>23.6.</c:v>
                </c:pt>
                <c:pt idx="10">
                  <c:v>la</c:v>
                </c:pt>
                <c:pt idx="11">
                  <c:v>24.6.</c:v>
                </c:pt>
                <c:pt idx="12">
                  <c:v>su</c:v>
                </c:pt>
                <c:pt idx="13">
                  <c:v>25.6.</c:v>
                </c:pt>
              </c:strCache>
            </c:strRef>
          </c:cat>
          <c:val>
            <c:numRef>
              <c:f>Tiedot!$D$672:$D$685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F033-4E1E-A433-CCAB92D1CEB9}"/>
            </c:ext>
          </c:extLst>
        </c:ser>
        <c:ser>
          <c:idx val="3"/>
          <c:order val="3"/>
          <c:tx>
            <c:strRef>
              <c:f>Tiedot!$E$671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Tiedot!$A$672:$A$685</c:f>
              <c:strCache>
                <c:ptCount val="14"/>
                <c:pt idx="0">
                  <c:v>ma</c:v>
                </c:pt>
                <c:pt idx="1">
                  <c:v>19.6.</c:v>
                </c:pt>
                <c:pt idx="2">
                  <c:v>ti</c:v>
                </c:pt>
                <c:pt idx="3">
                  <c:v>20.6.</c:v>
                </c:pt>
                <c:pt idx="4">
                  <c:v>ke</c:v>
                </c:pt>
                <c:pt idx="5">
                  <c:v>21.6.</c:v>
                </c:pt>
                <c:pt idx="6">
                  <c:v>to</c:v>
                </c:pt>
                <c:pt idx="7">
                  <c:v>22.6.</c:v>
                </c:pt>
                <c:pt idx="8">
                  <c:v>pe</c:v>
                </c:pt>
                <c:pt idx="9">
                  <c:v>23.6.</c:v>
                </c:pt>
                <c:pt idx="10">
                  <c:v>la</c:v>
                </c:pt>
                <c:pt idx="11">
                  <c:v>24.6.</c:v>
                </c:pt>
                <c:pt idx="12">
                  <c:v>su</c:v>
                </c:pt>
                <c:pt idx="13">
                  <c:v>25.6.</c:v>
                </c:pt>
              </c:strCache>
            </c:strRef>
          </c:cat>
          <c:val>
            <c:numRef>
              <c:f>Tiedot!$E$672:$E$685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F033-4E1E-A433-CCAB92D1CEB9}"/>
            </c:ext>
          </c:extLst>
        </c:ser>
        <c:ser>
          <c:idx val="4"/>
          <c:order val="4"/>
          <c:tx>
            <c:strRef>
              <c:f>Tiedot!$F$671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Tiedot!$A$672:$A$685</c:f>
              <c:strCache>
                <c:ptCount val="14"/>
                <c:pt idx="0">
                  <c:v>ma</c:v>
                </c:pt>
                <c:pt idx="1">
                  <c:v>19.6.</c:v>
                </c:pt>
                <c:pt idx="2">
                  <c:v>ti</c:v>
                </c:pt>
                <c:pt idx="3">
                  <c:v>20.6.</c:v>
                </c:pt>
                <c:pt idx="4">
                  <c:v>ke</c:v>
                </c:pt>
                <c:pt idx="5">
                  <c:v>21.6.</c:v>
                </c:pt>
                <c:pt idx="6">
                  <c:v>to</c:v>
                </c:pt>
                <c:pt idx="7">
                  <c:v>22.6.</c:v>
                </c:pt>
                <c:pt idx="8">
                  <c:v>pe</c:v>
                </c:pt>
                <c:pt idx="9">
                  <c:v>23.6.</c:v>
                </c:pt>
                <c:pt idx="10">
                  <c:v>la</c:v>
                </c:pt>
                <c:pt idx="11">
                  <c:v>24.6.</c:v>
                </c:pt>
                <c:pt idx="12">
                  <c:v>su</c:v>
                </c:pt>
                <c:pt idx="13">
                  <c:v>25.6.</c:v>
                </c:pt>
              </c:strCache>
            </c:strRef>
          </c:cat>
          <c:val>
            <c:numRef>
              <c:f>Tiedot!$F$672:$F$685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F033-4E1E-A433-CCAB92D1CEB9}"/>
            </c:ext>
          </c:extLst>
        </c:ser>
        <c:ser>
          <c:idx val="5"/>
          <c:order val="5"/>
          <c:tx>
            <c:strRef>
              <c:f>Tiedot!$G$671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Tiedot!$A$672:$A$685</c:f>
              <c:strCache>
                <c:ptCount val="14"/>
                <c:pt idx="0">
                  <c:v>ma</c:v>
                </c:pt>
                <c:pt idx="1">
                  <c:v>19.6.</c:v>
                </c:pt>
                <c:pt idx="2">
                  <c:v>ti</c:v>
                </c:pt>
                <c:pt idx="3">
                  <c:v>20.6.</c:v>
                </c:pt>
                <c:pt idx="4">
                  <c:v>ke</c:v>
                </c:pt>
                <c:pt idx="5">
                  <c:v>21.6.</c:v>
                </c:pt>
                <c:pt idx="6">
                  <c:v>to</c:v>
                </c:pt>
                <c:pt idx="7">
                  <c:v>22.6.</c:v>
                </c:pt>
                <c:pt idx="8">
                  <c:v>pe</c:v>
                </c:pt>
                <c:pt idx="9">
                  <c:v>23.6.</c:v>
                </c:pt>
                <c:pt idx="10">
                  <c:v>la</c:v>
                </c:pt>
                <c:pt idx="11">
                  <c:v>24.6.</c:v>
                </c:pt>
                <c:pt idx="12">
                  <c:v>su</c:v>
                </c:pt>
                <c:pt idx="13">
                  <c:v>25.6.</c:v>
                </c:pt>
              </c:strCache>
            </c:strRef>
          </c:cat>
          <c:val>
            <c:numRef>
              <c:f>Tiedot!$G$672:$G$685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F033-4E1E-A433-CCAB92D1CEB9}"/>
            </c:ext>
          </c:extLst>
        </c:ser>
        <c:ser>
          <c:idx val="6"/>
          <c:order val="6"/>
          <c:tx>
            <c:strRef>
              <c:f>Tiedot!$H$671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Tiedot!$A$672:$A$685</c:f>
              <c:strCache>
                <c:ptCount val="14"/>
                <c:pt idx="0">
                  <c:v>ma</c:v>
                </c:pt>
                <c:pt idx="1">
                  <c:v>19.6.</c:v>
                </c:pt>
                <c:pt idx="2">
                  <c:v>ti</c:v>
                </c:pt>
                <c:pt idx="3">
                  <c:v>20.6.</c:v>
                </c:pt>
                <c:pt idx="4">
                  <c:v>ke</c:v>
                </c:pt>
                <c:pt idx="5">
                  <c:v>21.6.</c:v>
                </c:pt>
                <c:pt idx="6">
                  <c:v>to</c:v>
                </c:pt>
                <c:pt idx="7">
                  <c:v>22.6.</c:v>
                </c:pt>
                <c:pt idx="8">
                  <c:v>pe</c:v>
                </c:pt>
                <c:pt idx="9">
                  <c:v>23.6.</c:v>
                </c:pt>
                <c:pt idx="10">
                  <c:v>la</c:v>
                </c:pt>
                <c:pt idx="11">
                  <c:v>24.6.</c:v>
                </c:pt>
                <c:pt idx="12">
                  <c:v>su</c:v>
                </c:pt>
                <c:pt idx="13">
                  <c:v>25.6.</c:v>
                </c:pt>
              </c:strCache>
            </c:strRef>
          </c:cat>
          <c:val>
            <c:numRef>
              <c:f>Tiedot!$H$672:$H$685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F033-4E1E-A433-CCAB92D1CE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3484824"/>
        <c:axId val="1"/>
      </c:barChart>
      <c:catAx>
        <c:axId val="383484824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3484824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677165354330728E-2"/>
          <c:y val="0.12500020077386279"/>
          <c:w val="0.86220472440944884"/>
          <c:h val="0.7664485994818428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Tiedot!$B$690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Tiedot!$A$691:$A$704</c:f>
              <c:strCache>
                <c:ptCount val="14"/>
                <c:pt idx="0">
                  <c:v>ma</c:v>
                </c:pt>
                <c:pt idx="1">
                  <c:v>26.6.</c:v>
                </c:pt>
                <c:pt idx="2">
                  <c:v>ti</c:v>
                </c:pt>
                <c:pt idx="3">
                  <c:v>27.6.</c:v>
                </c:pt>
                <c:pt idx="4">
                  <c:v>ke</c:v>
                </c:pt>
                <c:pt idx="5">
                  <c:v>28.6.</c:v>
                </c:pt>
                <c:pt idx="6">
                  <c:v>to</c:v>
                </c:pt>
                <c:pt idx="7">
                  <c:v>29.6.</c:v>
                </c:pt>
                <c:pt idx="8">
                  <c:v>pe</c:v>
                </c:pt>
                <c:pt idx="9">
                  <c:v>30.6.</c:v>
                </c:pt>
                <c:pt idx="10">
                  <c:v>la</c:v>
                </c:pt>
                <c:pt idx="11">
                  <c:v>1.7.</c:v>
                </c:pt>
                <c:pt idx="12">
                  <c:v>su</c:v>
                </c:pt>
                <c:pt idx="13">
                  <c:v>2.7.</c:v>
                </c:pt>
              </c:strCache>
            </c:strRef>
          </c:cat>
          <c:val>
            <c:numRef>
              <c:f>Tiedot!$B$691:$B$704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0C5F-48BC-BB22-CE5BE93D63CB}"/>
            </c:ext>
          </c:extLst>
        </c:ser>
        <c:ser>
          <c:idx val="1"/>
          <c:order val="1"/>
          <c:tx>
            <c:strRef>
              <c:f>Tiedot!$C$690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Tiedot!$A$691:$A$704</c:f>
              <c:strCache>
                <c:ptCount val="14"/>
                <c:pt idx="0">
                  <c:v>ma</c:v>
                </c:pt>
                <c:pt idx="1">
                  <c:v>26.6.</c:v>
                </c:pt>
                <c:pt idx="2">
                  <c:v>ti</c:v>
                </c:pt>
                <c:pt idx="3">
                  <c:v>27.6.</c:v>
                </c:pt>
                <c:pt idx="4">
                  <c:v>ke</c:v>
                </c:pt>
                <c:pt idx="5">
                  <c:v>28.6.</c:v>
                </c:pt>
                <c:pt idx="6">
                  <c:v>to</c:v>
                </c:pt>
                <c:pt idx="7">
                  <c:v>29.6.</c:v>
                </c:pt>
                <c:pt idx="8">
                  <c:v>pe</c:v>
                </c:pt>
                <c:pt idx="9">
                  <c:v>30.6.</c:v>
                </c:pt>
                <c:pt idx="10">
                  <c:v>la</c:v>
                </c:pt>
                <c:pt idx="11">
                  <c:v>1.7.</c:v>
                </c:pt>
                <c:pt idx="12">
                  <c:v>su</c:v>
                </c:pt>
                <c:pt idx="13">
                  <c:v>2.7.</c:v>
                </c:pt>
              </c:strCache>
            </c:strRef>
          </c:cat>
          <c:val>
            <c:numRef>
              <c:f>Tiedot!$C$691:$C$704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0C5F-48BC-BB22-CE5BE93D63CB}"/>
            </c:ext>
          </c:extLst>
        </c:ser>
        <c:ser>
          <c:idx val="2"/>
          <c:order val="2"/>
          <c:tx>
            <c:strRef>
              <c:f>Tiedot!$D$690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Tiedot!$A$691:$A$704</c:f>
              <c:strCache>
                <c:ptCount val="14"/>
                <c:pt idx="0">
                  <c:v>ma</c:v>
                </c:pt>
                <c:pt idx="1">
                  <c:v>26.6.</c:v>
                </c:pt>
                <c:pt idx="2">
                  <c:v>ti</c:v>
                </c:pt>
                <c:pt idx="3">
                  <c:v>27.6.</c:v>
                </c:pt>
                <c:pt idx="4">
                  <c:v>ke</c:v>
                </c:pt>
                <c:pt idx="5">
                  <c:v>28.6.</c:v>
                </c:pt>
                <c:pt idx="6">
                  <c:v>to</c:v>
                </c:pt>
                <c:pt idx="7">
                  <c:v>29.6.</c:v>
                </c:pt>
                <c:pt idx="8">
                  <c:v>pe</c:v>
                </c:pt>
                <c:pt idx="9">
                  <c:v>30.6.</c:v>
                </c:pt>
                <c:pt idx="10">
                  <c:v>la</c:v>
                </c:pt>
                <c:pt idx="11">
                  <c:v>1.7.</c:v>
                </c:pt>
                <c:pt idx="12">
                  <c:v>su</c:v>
                </c:pt>
                <c:pt idx="13">
                  <c:v>2.7.</c:v>
                </c:pt>
              </c:strCache>
            </c:strRef>
          </c:cat>
          <c:val>
            <c:numRef>
              <c:f>Tiedot!$D$691:$D$704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0C5F-48BC-BB22-CE5BE93D63CB}"/>
            </c:ext>
          </c:extLst>
        </c:ser>
        <c:ser>
          <c:idx val="3"/>
          <c:order val="3"/>
          <c:tx>
            <c:strRef>
              <c:f>Tiedot!$E$690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Tiedot!$A$691:$A$704</c:f>
              <c:strCache>
                <c:ptCount val="14"/>
                <c:pt idx="0">
                  <c:v>ma</c:v>
                </c:pt>
                <c:pt idx="1">
                  <c:v>26.6.</c:v>
                </c:pt>
                <c:pt idx="2">
                  <c:v>ti</c:v>
                </c:pt>
                <c:pt idx="3">
                  <c:v>27.6.</c:v>
                </c:pt>
                <c:pt idx="4">
                  <c:v>ke</c:v>
                </c:pt>
                <c:pt idx="5">
                  <c:v>28.6.</c:v>
                </c:pt>
                <c:pt idx="6">
                  <c:v>to</c:v>
                </c:pt>
                <c:pt idx="7">
                  <c:v>29.6.</c:v>
                </c:pt>
                <c:pt idx="8">
                  <c:v>pe</c:v>
                </c:pt>
                <c:pt idx="9">
                  <c:v>30.6.</c:v>
                </c:pt>
                <c:pt idx="10">
                  <c:v>la</c:v>
                </c:pt>
                <c:pt idx="11">
                  <c:v>1.7.</c:v>
                </c:pt>
                <c:pt idx="12">
                  <c:v>su</c:v>
                </c:pt>
                <c:pt idx="13">
                  <c:v>2.7.</c:v>
                </c:pt>
              </c:strCache>
            </c:strRef>
          </c:cat>
          <c:val>
            <c:numRef>
              <c:f>Tiedot!$E$691:$E$704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0C5F-48BC-BB22-CE5BE93D63CB}"/>
            </c:ext>
          </c:extLst>
        </c:ser>
        <c:ser>
          <c:idx val="4"/>
          <c:order val="4"/>
          <c:tx>
            <c:strRef>
              <c:f>Tiedot!$F$690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Tiedot!$A$691:$A$704</c:f>
              <c:strCache>
                <c:ptCount val="14"/>
                <c:pt idx="0">
                  <c:v>ma</c:v>
                </c:pt>
                <c:pt idx="1">
                  <c:v>26.6.</c:v>
                </c:pt>
                <c:pt idx="2">
                  <c:v>ti</c:v>
                </c:pt>
                <c:pt idx="3">
                  <c:v>27.6.</c:v>
                </c:pt>
                <c:pt idx="4">
                  <c:v>ke</c:v>
                </c:pt>
                <c:pt idx="5">
                  <c:v>28.6.</c:v>
                </c:pt>
                <c:pt idx="6">
                  <c:v>to</c:v>
                </c:pt>
                <c:pt idx="7">
                  <c:v>29.6.</c:v>
                </c:pt>
                <c:pt idx="8">
                  <c:v>pe</c:v>
                </c:pt>
                <c:pt idx="9">
                  <c:v>30.6.</c:v>
                </c:pt>
                <c:pt idx="10">
                  <c:v>la</c:v>
                </c:pt>
                <c:pt idx="11">
                  <c:v>1.7.</c:v>
                </c:pt>
                <c:pt idx="12">
                  <c:v>su</c:v>
                </c:pt>
                <c:pt idx="13">
                  <c:v>2.7.</c:v>
                </c:pt>
              </c:strCache>
            </c:strRef>
          </c:cat>
          <c:val>
            <c:numRef>
              <c:f>Tiedot!$F$691:$F$704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0C5F-48BC-BB22-CE5BE93D63CB}"/>
            </c:ext>
          </c:extLst>
        </c:ser>
        <c:ser>
          <c:idx val="5"/>
          <c:order val="5"/>
          <c:tx>
            <c:strRef>
              <c:f>Tiedot!$G$690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Tiedot!$A$691:$A$704</c:f>
              <c:strCache>
                <c:ptCount val="14"/>
                <c:pt idx="0">
                  <c:v>ma</c:v>
                </c:pt>
                <c:pt idx="1">
                  <c:v>26.6.</c:v>
                </c:pt>
                <c:pt idx="2">
                  <c:v>ti</c:v>
                </c:pt>
                <c:pt idx="3">
                  <c:v>27.6.</c:v>
                </c:pt>
                <c:pt idx="4">
                  <c:v>ke</c:v>
                </c:pt>
                <c:pt idx="5">
                  <c:v>28.6.</c:v>
                </c:pt>
                <c:pt idx="6">
                  <c:v>to</c:v>
                </c:pt>
                <c:pt idx="7">
                  <c:v>29.6.</c:v>
                </c:pt>
                <c:pt idx="8">
                  <c:v>pe</c:v>
                </c:pt>
                <c:pt idx="9">
                  <c:v>30.6.</c:v>
                </c:pt>
                <c:pt idx="10">
                  <c:v>la</c:v>
                </c:pt>
                <c:pt idx="11">
                  <c:v>1.7.</c:v>
                </c:pt>
                <c:pt idx="12">
                  <c:v>su</c:v>
                </c:pt>
                <c:pt idx="13">
                  <c:v>2.7.</c:v>
                </c:pt>
              </c:strCache>
            </c:strRef>
          </c:cat>
          <c:val>
            <c:numRef>
              <c:f>Tiedot!$G$691:$G$704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0C5F-48BC-BB22-CE5BE93D63CB}"/>
            </c:ext>
          </c:extLst>
        </c:ser>
        <c:ser>
          <c:idx val="6"/>
          <c:order val="6"/>
          <c:tx>
            <c:strRef>
              <c:f>Tiedot!$H$690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Tiedot!$A$691:$A$704</c:f>
              <c:strCache>
                <c:ptCount val="14"/>
                <c:pt idx="0">
                  <c:v>ma</c:v>
                </c:pt>
                <c:pt idx="1">
                  <c:v>26.6.</c:v>
                </c:pt>
                <c:pt idx="2">
                  <c:v>ti</c:v>
                </c:pt>
                <c:pt idx="3">
                  <c:v>27.6.</c:v>
                </c:pt>
                <c:pt idx="4">
                  <c:v>ke</c:v>
                </c:pt>
                <c:pt idx="5">
                  <c:v>28.6.</c:v>
                </c:pt>
                <c:pt idx="6">
                  <c:v>to</c:v>
                </c:pt>
                <c:pt idx="7">
                  <c:v>29.6.</c:v>
                </c:pt>
                <c:pt idx="8">
                  <c:v>pe</c:v>
                </c:pt>
                <c:pt idx="9">
                  <c:v>30.6.</c:v>
                </c:pt>
                <c:pt idx="10">
                  <c:v>la</c:v>
                </c:pt>
                <c:pt idx="11">
                  <c:v>1.7.</c:v>
                </c:pt>
                <c:pt idx="12">
                  <c:v>su</c:v>
                </c:pt>
                <c:pt idx="13">
                  <c:v>2.7.</c:v>
                </c:pt>
              </c:strCache>
            </c:strRef>
          </c:cat>
          <c:val>
            <c:numRef>
              <c:f>Tiedot!$H$691:$H$704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0C5F-48BC-BB22-CE5BE93D63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3492368"/>
        <c:axId val="1"/>
      </c:barChart>
      <c:catAx>
        <c:axId val="383492368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3492368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353256561184682E-2"/>
          <c:y val="0.12337662337662574"/>
          <c:w val="0.86274840206957792"/>
          <c:h val="0.7694805194805196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Tiedot!$B$709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Tiedot!$A$710:$A$723</c:f>
              <c:strCache>
                <c:ptCount val="14"/>
                <c:pt idx="0">
                  <c:v>ma</c:v>
                </c:pt>
                <c:pt idx="1">
                  <c:v>3.7.</c:v>
                </c:pt>
                <c:pt idx="2">
                  <c:v>ti</c:v>
                </c:pt>
                <c:pt idx="3">
                  <c:v>4.7.</c:v>
                </c:pt>
                <c:pt idx="4">
                  <c:v>ke</c:v>
                </c:pt>
                <c:pt idx="5">
                  <c:v>5.7.</c:v>
                </c:pt>
                <c:pt idx="6">
                  <c:v>to</c:v>
                </c:pt>
                <c:pt idx="7">
                  <c:v>6.7.</c:v>
                </c:pt>
                <c:pt idx="8">
                  <c:v>pe</c:v>
                </c:pt>
                <c:pt idx="9">
                  <c:v>7.7.</c:v>
                </c:pt>
                <c:pt idx="10">
                  <c:v>la</c:v>
                </c:pt>
                <c:pt idx="11">
                  <c:v>8.7.</c:v>
                </c:pt>
                <c:pt idx="12">
                  <c:v>su</c:v>
                </c:pt>
                <c:pt idx="13">
                  <c:v>9.7.</c:v>
                </c:pt>
              </c:strCache>
            </c:strRef>
          </c:cat>
          <c:val>
            <c:numRef>
              <c:f>Tiedot!$B$710:$B$723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55F2-495B-8658-F81471E60BBE}"/>
            </c:ext>
          </c:extLst>
        </c:ser>
        <c:ser>
          <c:idx val="1"/>
          <c:order val="1"/>
          <c:tx>
            <c:strRef>
              <c:f>Tiedot!$C$709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Tiedot!$A$710:$A$723</c:f>
              <c:strCache>
                <c:ptCount val="14"/>
                <c:pt idx="0">
                  <c:v>ma</c:v>
                </c:pt>
                <c:pt idx="1">
                  <c:v>3.7.</c:v>
                </c:pt>
                <c:pt idx="2">
                  <c:v>ti</c:v>
                </c:pt>
                <c:pt idx="3">
                  <c:v>4.7.</c:v>
                </c:pt>
                <c:pt idx="4">
                  <c:v>ke</c:v>
                </c:pt>
                <c:pt idx="5">
                  <c:v>5.7.</c:v>
                </c:pt>
                <c:pt idx="6">
                  <c:v>to</c:v>
                </c:pt>
                <c:pt idx="7">
                  <c:v>6.7.</c:v>
                </c:pt>
                <c:pt idx="8">
                  <c:v>pe</c:v>
                </c:pt>
                <c:pt idx="9">
                  <c:v>7.7.</c:v>
                </c:pt>
                <c:pt idx="10">
                  <c:v>la</c:v>
                </c:pt>
                <c:pt idx="11">
                  <c:v>8.7.</c:v>
                </c:pt>
                <c:pt idx="12">
                  <c:v>su</c:v>
                </c:pt>
                <c:pt idx="13">
                  <c:v>9.7.</c:v>
                </c:pt>
              </c:strCache>
            </c:strRef>
          </c:cat>
          <c:val>
            <c:numRef>
              <c:f>Tiedot!$C$710:$C$723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55F2-495B-8658-F81471E60BBE}"/>
            </c:ext>
          </c:extLst>
        </c:ser>
        <c:ser>
          <c:idx val="2"/>
          <c:order val="2"/>
          <c:tx>
            <c:strRef>
              <c:f>Tiedot!$D$709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Tiedot!$A$710:$A$723</c:f>
              <c:strCache>
                <c:ptCount val="14"/>
                <c:pt idx="0">
                  <c:v>ma</c:v>
                </c:pt>
                <c:pt idx="1">
                  <c:v>3.7.</c:v>
                </c:pt>
                <c:pt idx="2">
                  <c:v>ti</c:v>
                </c:pt>
                <c:pt idx="3">
                  <c:v>4.7.</c:v>
                </c:pt>
                <c:pt idx="4">
                  <c:v>ke</c:v>
                </c:pt>
                <c:pt idx="5">
                  <c:v>5.7.</c:v>
                </c:pt>
                <c:pt idx="6">
                  <c:v>to</c:v>
                </c:pt>
                <c:pt idx="7">
                  <c:v>6.7.</c:v>
                </c:pt>
                <c:pt idx="8">
                  <c:v>pe</c:v>
                </c:pt>
                <c:pt idx="9">
                  <c:v>7.7.</c:v>
                </c:pt>
                <c:pt idx="10">
                  <c:v>la</c:v>
                </c:pt>
                <c:pt idx="11">
                  <c:v>8.7.</c:v>
                </c:pt>
                <c:pt idx="12">
                  <c:v>su</c:v>
                </c:pt>
                <c:pt idx="13">
                  <c:v>9.7.</c:v>
                </c:pt>
              </c:strCache>
            </c:strRef>
          </c:cat>
          <c:val>
            <c:numRef>
              <c:f>Tiedot!$D$710:$D$723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55F2-495B-8658-F81471E60BBE}"/>
            </c:ext>
          </c:extLst>
        </c:ser>
        <c:ser>
          <c:idx val="3"/>
          <c:order val="3"/>
          <c:tx>
            <c:strRef>
              <c:f>Tiedot!$E$709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Tiedot!$A$710:$A$723</c:f>
              <c:strCache>
                <c:ptCount val="14"/>
                <c:pt idx="0">
                  <c:v>ma</c:v>
                </c:pt>
                <c:pt idx="1">
                  <c:v>3.7.</c:v>
                </c:pt>
                <c:pt idx="2">
                  <c:v>ti</c:v>
                </c:pt>
                <c:pt idx="3">
                  <c:v>4.7.</c:v>
                </c:pt>
                <c:pt idx="4">
                  <c:v>ke</c:v>
                </c:pt>
                <c:pt idx="5">
                  <c:v>5.7.</c:v>
                </c:pt>
                <c:pt idx="6">
                  <c:v>to</c:v>
                </c:pt>
                <c:pt idx="7">
                  <c:v>6.7.</c:v>
                </c:pt>
                <c:pt idx="8">
                  <c:v>pe</c:v>
                </c:pt>
                <c:pt idx="9">
                  <c:v>7.7.</c:v>
                </c:pt>
                <c:pt idx="10">
                  <c:v>la</c:v>
                </c:pt>
                <c:pt idx="11">
                  <c:v>8.7.</c:v>
                </c:pt>
                <c:pt idx="12">
                  <c:v>su</c:v>
                </c:pt>
                <c:pt idx="13">
                  <c:v>9.7.</c:v>
                </c:pt>
              </c:strCache>
            </c:strRef>
          </c:cat>
          <c:val>
            <c:numRef>
              <c:f>Tiedot!$E$710:$E$723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55F2-495B-8658-F81471E60BBE}"/>
            </c:ext>
          </c:extLst>
        </c:ser>
        <c:ser>
          <c:idx val="4"/>
          <c:order val="4"/>
          <c:tx>
            <c:strRef>
              <c:f>Tiedot!$F$709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Tiedot!$A$710:$A$723</c:f>
              <c:strCache>
                <c:ptCount val="14"/>
                <c:pt idx="0">
                  <c:v>ma</c:v>
                </c:pt>
                <c:pt idx="1">
                  <c:v>3.7.</c:v>
                </c:pt>
                <c:pt idx="2">
                  <c:v>ti</c:v>
                </c:pt>
                <c:pt idx="3">
                  <c:v>4.7.</c:v>
                </c:pt>
                <c:pt idx="4">
                  <c:v>ke</c:v>
                </c:pt>
                <c:pt idx="5">
                  <c:v>5.7.</c:v>
                </c:pt>
                <c:pt idx="6">
                  <c:v>to</c:v>
                </c:pt>
                <c:pt idx="7">
                  <c:v>6.7.</c:v>
                </c:pt>
                <c:pt idx="8">
                  <c:v>pe</c:v>
                </c:pt>
                <c:pt idx="9">
                  <c:v>7.7.</c:v>
                </c:pt>
                <c:pt idx="10">
                  <c:v>la</c:v>
                </c:pt>
                <c:pt idx="11">
                  <c:v>8.7.</c:v>
                </c:pt>
                <c:pt idx="12">
                  <c:v>su</c:v>
                </c:pt>
                <c:pt idx="13">
                  <c:v>9.7.</c:v>
                </c:pt>
              </c:strCache>
            </c:strRef>
          </c:cat>
          <c:val>
            <c:numRef>
              <c:f>Tiedot!$F$710:$F$723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55F2-495B-8658-F81471E60BBE}"/>
            </c:ext>
          </c:extLst>
        </c:ser>
        <c:ser>
          <c:idx val="5"/>
          <c:order val="5"/>
          <c:tx>
            <c:strRef>
              <c:f>Tiedot!$G$709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Tiedot!$A$710:$A$723</c:f>
              <c:strCache>
                <c:ptCount val="14"/>
                <c:pt idx="0">
                  <c:v>ma</c:v>
                </c:pt>
                <c:pt idx="1">
                  <c:v>3.7.</c:v>
                </c:pt>
                <c:pt idx="2">
                  <c:v>ti</c:v>
                </c:pt>
                <c:pt idx="3">
                  <c:v>4.7.</c:v>
                </c:pt>
                <c:pt idx="4">
                  <c:v>ke</c:v>
                </c:pt>
                <c:pt idx="5">
                  <c:v>5.7.</c:v>
                </c:pt>
                <c:pt idx="6">
                  <c:v>to</c:v>
                </c:pt>
                <c:pt idx="7">
                  <c:v>6.7.</c:v>
                </c:pt>
                <c:pt idx="8">
                  <c:v>pe</c:v>
                </c:pt>
                <c:pt idx="9">
                  <c:v>7.7.</c:v>
                </c:pt>
                <c:pt idx="10">
                  <c:v>la</c:v>
                </c:pt>
                <c:pt idx="11">
                  <c:v>8.7.</c:v>
                </c:pt>
                <c:pt idx="12">
                  <c:v>su</c:v>
                </c:pt>
                <c:pt idx="13">
                  <c:v>9.7.</c:v>
                </c:pt>
              </c:strCache>
            </c:strRef>
          </c:cat>
          <c:val>
            <c:numRef>
              <c:f>Tiedot!$G$710:$G$723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55F2-495B-8658-F81471E60BBE}"/>
            </c:ext>
          </c:extLst>
        </c:ser>
        <c:ser>
          <c:idx val="6"/>
          <c:order val="6"/>
          <c:tx>
            <c:strRef>
              <c:f>Tiedot!$H$709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Tiedot!$A$710:$A$723</c:f>
              <c:strCache>
                <c:ptCount val="14"/>
                <c:pt idx="0">
                  <c:v>ma</c:v>
                </c:pt>
                <c:pt idx="1">
                  <c:v>3.7.</c:v>
                </c:pt>
                <c:pt idx="2">
                  <c:v>ti</c:v>
                </c:pt>
                <c:pt idx="3">
                  <c:v>4.7.</c:v>
                </c:pt>
                <c:pt idx="4">
                  <c:v>ke</c:v>
                </c:pt>
                <c:pt idx="5">
                  <c:v>5.7.</c:v>
                </c:pt>
                <c:pt idx="6">
                  <c:v>to</c:v>
                </c:pt>
                <c:pt idx="7">
                  <c:v>6.7.</c:v>
                </c:pt>
                <c:pt idx="8">
                  <c:v>pe</c:v>
                </c:pt>
                <c:pt idx="9">
                  <c:v>7.7.</c:v>
                </c:pt>
                <c:pt idx="10">
                  <c:v>la</c:v>
                </c:pt>
                <c:pt idx="11">
                  <c:v>8.7.</c:v>
                </c:pt>
                <c:pt idx="12">
                  <c:v>su</c:v>
                </c:pt>
                <c:pt idx="13">
                  <c:v>9.7.</c:v>
                </c:pt>
              </c:strCache>
            </c:strRef>
          </c:cat>
          <c:val>
            <c:numRef>
              <c:f>Tiedot!$H$710:$H$723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55F2-495B-8658-F81471E60B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3493352"/>
        <c:axId val="1"/>
      </c:barChart>
      <c:catAx>
        <c:axId val="383493352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3493352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353256561184682E-2"/>
          <c:y val="0.12541294545736206"/>
          <c:w val="0.86274840206957792"/>
          <c:h val="0.76567903542390192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Tiedot!$B$728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Tiedot!$A$729:$A$742</c:f>
              <c:strCache>
                <c:ptCount val="14"/>
                <c:pt idx="0">
                  <c:v>ma</c:v>
                </c:pt>
                <c:pt idx="1">
                  <c:v>10.7.</c:v>
                </c:pt>
                <c:pt idx="2">
                  <c:v>ti</c:v>
                </c:pt>
                <c:pt idx="3">
                  <c:v>11.7.</c:v>
                </c:pt>
                <c:pt idx="4">
                  <c:v>ke</c:v>
                </c:pt>
                <c:pt idx="5">
                  <c:v>12.7.</c:v>
                </c:pt>
                <c:pt idx="6">
                  <c:v>to</c:v>
                </c:pt>
                <c:pt idx="7">
                  <c:v>13.7.</c:v>
                </c:pt>
                <c:pt idx="8">
                  <c:v>pe</c:v>
                </c:pt>
                <c:pt idx="9">
                  <c:v>14.7.</c:v>
                </c:pt>
                <c:pt idx="10">
                  <c:v>la</c:v>
                </c:pt>
                <c:pt idx="11">
                  <c:v>15.7.</c:v>
                </c:pt>
                <c:pt idx="12">
                  <c:v>su</c:v>
                </c:pt>
                <c:pt idx="13">
                  <c:v>16.7.</c:v>
                </c:pt>
              </c:strCache>
            </c:strRef>
          </c:cat>
          <c:val>
            <c:numRef>
              <c:f>Tiedot!$B$729:$B$742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F7CA-4D8A-A48C-E7FA06457DDD}"/>
            </c:ext>
          </c:extLst>
        </c:ser>
        <c:ser>
          <c:idx val="1"/>
          <c:order val="1"/>
          <c:tx>
            <c:strRef>
              <c:f>Tiedot!$C$728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Tiedot!$A$729:$A$742</c:f>
              <c:strCache>
                <c:ptCount val="14"/>
                <c:pt idx="0">
                  <c:v>ma</c:v>
                </c:pt>
                <c:pt idx="1">
                  <c:v>10.7.</c:v>
                </c:pt>
                <c:pt idx="2">
                  <c:v>ti</c:v>
                </c:pt>
                <c:pt idx="3">
                  <c:v>11.7.</c:v>
                </c:pt>
                <c:pt idx="4">
                  <c:v>ke</c:v>
                </c:pt>
                <c:pt idx="5">
                  <c:v>12.7.</c:v>
                </c:pt>
                <c:pt idx="6">
                  <c:v>to</c:v>
                </c:pt>
                <c:pt idx="7">
                  <c:v>13.7.</c:v>
                </c:pt>
                <c:pt idx="8">
                  <c:v>pe</c:v>
                </c:pt>
                <c:pt idx="9">
                  <c:v>14.7.</c:v>
                </c:pt>
                <c:pt idx="10">
                  <c:v>la</c:v>
                </c:pt>
                <c:pt idx="11">
                  <c:v>15.7.</c:v>
                </c:pt>
                <c:pt idx="12">
                  <c:v>su</c:v>
                </c:pt>
                <c:pt idx="13">
                  <c:v>16.7.</c:v>
                </c:pt>
              </c:strCache>
            </c:strRef>
          </c:cat>
          <c:val>
            <c:numRef>
              <c:f>Tiedot!$C$729:$C$742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F7CA-4D8A-A48C-E7FA06457DDD}"/>
            </c:ext>
          </c:extLst>
        </c:ser>
        <c:ser>
          <c:idx val="2"/>
          <c:order val="2"/>
          <c:tx>
            <c:strRef>
              <c:f>Tiedot!$D$728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Tiedot!$A$729:$A$742</c:f>
              <c:strCache>
                <c:ptCount val="14"/>
                <c:pt idx="0">
                  <c:v>ma</c:v>
                </c:pt>
                <c:pt idx="1">
                  <c:v>10.7.</c:v>
                </c:pt>
                <c:pt idx="2">
                  <c:v>ti</c:v>
                </c:pt>
                <c:pt idx="3">
                  <c:v>11.7.</c:v>
                </c:pt>
                <c:pt idx="4">
                  <c:v>ke</c:v>
                </c:pt>
                <c:pt idx="5">
                  <c:v>12.7.</c:v>
                </c:pt>
                <c:pt idx="6">
                  <c:v>to</c:v>
                </c:pt>
                <c:pt idx="7">
                  <c:v>13.7.</c:v>
                </c:pt>
                <c:pt idx="8">
                  <c:v>pe</c:v>
                </c:pt>
                <c:pt idx="9">
                  <c:v>14.7.</c:v>
                </c:pt>
                <c:pt idx="10">
                  <c:v>la</c:v>
                </c:pt>
                <c:pt idx="11">
                  <c:v>15.7.</c:v>
                </c:pt>
                <c:pt idx="12">
                  <c:v>su</c:v>
                </c:pt>
                <c:pt idx="13">
                  <c:v>16.7.</c:v>
                </c:pt>
              </c:strCache>
            </c:strRef>
          </c:cat>
          <c:val>
            <c:numRef>
              <c:f>Tiedot!$D$729:$D$742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F7CA-4D8A-A48C-E7FA06457DDD}"/>
            </c:ext>
          </c:extLst>
        </c:ser>
        <c:ser>
          <c:idx val="3"/>
          <c:order val="3"/>
          <c:tx>
            <c:strRef>
              <c:f>Tiedot!$E$728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Tiedot!$A$729:$A$742</c:f>
              <c:strCache>
                <c:ptCount val="14"/>
                <c:pt idx="0">
                  <c:v>ma</c:v>
                </c:pt>
                <c:pt idx="1">
                  <c:v>10.7.</c:v>
                </c:pt>
                <c:pt idx="2">
                  <c:v>ti</c:v>
                </c:pt>
                <c:pt idx="3">
                  <c:v>11.7.</c:v>
                </c:pt>
                <c:pt idx="4">
                  <c:v>ke</c:v>
                </c:pt>
                <c:pt idx="5">
                  <c:v>12.7.</c:v>
                </c:pt>
                <c:pt idx="6">
                  <c:v>to</c:v>
                </c:pt>
                <c:pt idx="7">
                  <c:v>13.7.</c:v>
                </c:pt>
                <c:pt idx="8">
                  <c:v>pe</c:v>
                </c:pt>
                <c:pt idx="9">
                  <c:v>14.7.</c:v>
                </c:pt>
                <c:pt idx="10">
                  <c:v>la</c:v>
                </c:pt>
                <c:pt idx="11">
                  <c:v>15.7.</c:v>
                </c:pt>
                <c:pt idx="12">
                  <c:v>su</c:v>
                </c:pt>
                <c:pt idx="13">
                  <c:v>16.7.</c:v>
                </c:pt>
              </c:strCache>
            </c:strRef>
          </c:cat>
          <c:val>
            <c:numRef>
              <c:f>Tiedot!$E$729:$E$742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F7CA-4D8A-A48C-E7FA06457DDD}"/>
            </c:ext>
          </c:extLst>
        </c:ser>
        <c:ser>
          <c:idx val="4"/>
          <c:order val="4"/>
          <c:tx>
            <c:strRef>
              <c:f>Tiedot!$F$728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Tiedot!$A$729:$A$742</c:f>
              <c:strCache>
                <c:ptCount val="14"/>
                <c:pt idx="0">
                  <c:v>ma</c:v>
                </c:pt>
                <c:pt idx="1">
                  <c:v>10.7.</c:v>
                </c:pt>
                <c:pt idx="2">
                  <c:v>ti</c:v>
                </c:pt>
                <c:pt idx="3">
                  <c:v>11.7.</c:v>
                </c:pt>
                <c:pt idx="4">
                  <c:v>ke</c:v>
                </c:pt>
                <c:pt idx="5">
                  <c:v>12.7.</c:v>
                </c:pt>
                <c:pt idx="6">
                  <c:v>to</c:v>
                </c:pt>
                <c:pt idx="7">
                  <c:v>13.7.</c:v>
                </c:pt>
                <c:pt idx="8">
                  <c:v>pe</c:v>
                </c:pt>
                <c:pt idx="9">
                  <c:v>14.7.</c:v>
                </c:pt>
                <c:pt idx="10">
                  <c:v>la</c:v>
                </c:pt>
                <c:pt idx="11">
                  <c:v>15.7.</c:v>
                </c:pt>
                <c:pt idx="12">
                  <c:v>su</c:v>
                </c:pt>
                <c:pt idx="13">
                  <c:v>16.7.</c:v>
                </c:pt>
              </c:strCache>
            </c:strRef>
          </c:cat>
          <c:val>
            <c:numRef>
              <c:f>Tiedot!$F$729:$F$742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F7CA-4D8A-A48C-E7FA06457DDD}"/>
            </c:ext>
          </c:extLst>
        </c:ser>
        <c:ser>
          <c:idx val="5"/>
          <c:order val="5"/>
          <c:tx>
            <c:strRef>
              <c:f>Tiedot!$G$728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Tiedot!$A$729:$A$742</c:f>
              <c:strCache>
                <c:ptCount val="14"/>
                <c:pt idx="0">
                  <c:v>ma</c:v>
                </c:pt>
                <c:pt idx="1">
                  <c:v>10.7.</c:v>
                </c:pt>
                <c:pt idx="2">
                  <c:v>ti</c:v>
                </c:pt>
                <c:pt idx="3">
                  <c:v>11.7.</c:v>
                </c:pt>
                <c:pt idx="4">
                  <c:v>ke</c:v>
                </c:pt>
                <c:pt idx="5">
                  <c:v>12.7.</c:v>
                </c:pt>
                <c:pt idx="6">
                  <c:v>to</c:v>
                </c:pt>
                <c:pt idx="7">
                  <c:v>13.7.</c:v>
                </c:pt>
                <c:pt idx="8">
                  <c:v>pe</c:v>
                </c:pt>
                <c:pt idx="9">
                  <c:v>14.7.</c:v>
                </c:pt>
                <c:pt idx="10">
                  <c:v>la</c:v>
                </c:pt>
                <c:pt idx="11">
                  <c:v>15.7.</c:v>
                </c:pt>
                <c:pt idx="12">
                  <c:v>su</c:v>
                </c:pt>
                <c:pt idx="13">
                  <c:v>16.7.</c:v>
                </c:pt>
              </c:strCache>
            </c:strRef>
          </c:cat>
          <c:val>
            <c:numRef>
              <c:f>Tiedot!$G$729:$G$742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F7CA-4D8A-A48C-E7FA06457DDD}"/>
            </c:ext>
          </c:extLst>
        </c:ser>
        <c:ser>
          <c:idx val="6"/>
          <c:order val="6"/>
          <c:tx>
            <c:strRef>
              <c:f>Tiedot!$H$728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Tiedot!$A$729:$A$742</c:f>
              <c:strCache>
                <c:ptCount val="14"/>
                <c:pt idx="0">
                  <c:v>ma</c:v>
                </c:pt>
                <c:pt idx="1">
                  <c:v>10.7.</c:v>
                </c:pt>
                <c:pt idx="2">
                  <c:v>ti</c:v>
                </c:pt>
                <c:pt idx="3">
                  <c:v>11.7.</c:v>
                </c:pt>
                <c:pt idx="4">
                  <c:v>ke</c:v>
                </c:pt>
                <c:pt idx="5">
                  <c:v>12.7.</c:v>
                </c:pt>
                <c:pt idx="6">
                  <c:v>to</c:v>
                </c:pt>
                <c:pt idx="7">
                  <c:v>13.7.</c:v>
                </c:pt>
                <c:pt idx="8">
                  <c:v>pe</c:v>
                </c:pt>
                <c:pt idx="9">
                  <c:v>14.7.</c:v>
                </c:pt>
                <c:pt idx="10">
                  <c:v>la</c:v>
                </c:pt>
                <c:pt idx="11">
                  <c:v>15.7.</c:v>
                </c:pt>
                <c:pt idx="12">
                  <c:v>su</c:v>
                </c:pt>
                <c:pt idx="13">
                  <c:v>16.7.</c:v>
                </c:pt>
              </c:strCache>
            </c:strRef>
          </c:cat>
          <c:val>
            <c:numRef>
              <c:f>Tiedot!$H$729:$H$742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F7CA-4D8A-A48C-E7FA06457D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3490400"/>
        <c:axId val="1"/>
      </c:barChart>
      <c:catAx>
        <c:axId val="383490400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3490400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031406462491005E-2"/>
          <c:y val="0.12337662337662574"/>
          <c:w val="0.86328289658145263"/>
          <c:h val="0.7694805194805196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Tiedot!$B$747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Tiedot!$A$748:$A$761</c:f>
              <c:strCache>
                <c:ptCount val="14"/>
                <c:pt idx="0">
                  <c:v>ma</c:v>
                </c:pt>
                <c:pt idx="1">
                  <c:v>17.7.</c:v>
                </c:pt>
                <c:pt idx="2">
                  <c:v>ti</c:v>
                </c:pt>
                <c:pt idx="3">
                  <c:v>18.7.</c:v>
                </c:pt>
                <c:pt idx="4">
                  <c:v>ke</c:v>
                </c:pt>
                <c:pt idx="5">
                  <c:v>19.7.</c:v>
                </c:pt>
                <c:pt idx="6">
                  <c:v>to</c:v>
                </c:pt>
                <c:pt idx="7">
                  <c:v>20.7.</c:v>
                </c:pt>
                <c:pt idx="8">
                  <c:v>pe</c:v>
                </c:pt>
                <c:pt idx="9">
                  <c:v>21.7.</c:v>
                </c:pt>
                <c:pt idx="10">
                  <c:v>la</c:v>
                </c:pt>
                <c:pt idx="11">
                  <c:v>22.7.</c:v>
                </c:pt>
                <c:pt idx="12">
                  <c:v>su</c:v>
                </c:pt>
                <c:pt idx="13">
                  <c:v>23.7.</c:v>
                </c:pt>
              </c:strCache>
            </c:strRef>
          </c:cat>
          <c:val>
            <c:numRef>
              <c:f>Tiedot!$B$748:$B$761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B0A1-496C-A8D1-D74C5F3777EA}"/>
            </c:ext>
          </c:extLst>
        </c:ser>
        <c:ser>
          <c:idx val="1"/>
          <c:order val="1"/>
          <c:tx>
            <c:strRef>
              <c:f>Tiedot!$C$747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Tiedot!$A$748:$A$761</c:f>
              <c:strCache>
                <c:ptCount val="14"/>
                <c:pt idx="0">
                  <c:v>ma</c:v>
                </c:pt>
                <c:pt idx="1">
                  <c:v>17.7.</c:v>
                </c:pt>
                <c:pt idx="2">
                  <c:v>ti</c:v>
                </c:pt>
                <c:pt idx="3">
                  <c:v>18.7.</c:v>
                </c:pt>
                <c:pt idx="4">
                  <c:v>ke</c:v>
                </c:pt>
                <c:pt idx="5">
                  <c:v>19.7.</c:v>
                </c:pt>
                <c:pt idx="6">
                  <c:v>to</c:v>
                </c:pt>
                <c:pt idx="7">
                  <c:v>20.7.</c:v>
                </c:pt>
                <c:pt idx="8">
                  <c:v>pe</c:v>
                </c:pt>
                <c:pt idx="9">
                  <c:v>21.7.</c:v>
                </c:pt>
                <c:pt idx="10">
                  <c:v>la</c:v>
                </c:pt>
                <c:pt idx="11">
                  <c:v>22.7.</c:v>
                </c:pt>
                <c:pt idx="12">
                  <c:v>su</c:v>
                </c:pt>
                <c:pt idx="13">
                  <c:v>23.7.</c:v>
                </c:pt>
              </c:strCache>
            </c:strRef>
          </c:cat>
          <c:val>
            <c:numRef>
              <c:f>Tiedot!$C$748:$C$761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B0A1-496C-A8D1-D74C5F3777EA}"/>
            </c:ext>
          </c:extLst>
        </c:ser>
        <c:ser>
          <c:idx val="2"/>
          <c:order val="2"/>
          <c:tx>
            <c:strRef>
              <c:f>Tiedot!$D$747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Tiedot!$A$748:$A$761</c:f>
              <c:strCache>
                <c:ptCount val="14"/>
                <c:pt idx="0">
                  <c:v>ma</c:v>
                </c:pt>
                <c:pt idx="1">
                  <c:v>17.7.</c:v>
                </c:pt>
                <c:pt idx="2">
                  <c:v>ti</c:v>
                </c:pt>
                <c:pt idx="3">
                  <c:v>18.7.</c:v>
                </c:pt>
                <c:pt idx="4">
                  <c:v>ke</c:v>
                </c:pt>
                <c:pt idx="5">
                  <c:v>19.7.</c:v>
                </c:pt>
                <c:pt idx="6">
                  <c:v>to</c:v>
                </c:pt>
                <c:pt idx="7">
                  <c:v>20.7.</c:v>
                </c:pt>
                <c:pt idx="8">
                  <c:v>pe</c:v>
                </c:pt>
                <c:pt idx="9">
                  <c:v>21.7.</c:v>
                </c:pt>
                <c:pt idx="10">
                  <c:v>la</c:v>
                </c:pt>
                <c:pt idx="11">
                  <c:v>22.7.</c:v>
                </c:pt>
                <c:pt idx="12">
                  <c:v>su</c:v>
                </c:pt>
                <c:pt idx="13">
                  <c:v>23.7.</c:v>
                </c:pt>
              </c:strCache>
            </c:strRef>
          </c:cat>
          <c:val>
            <c:numRef>
              <c:f>Tiedot!$D$748:$D$761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B0A1-496C-A8D1-D74C5F3777EA}"/>
            </c:ext>
          </c:extLst>
        </c:ser>
        <c:ser>
          <c:idx val="3"/>
          <c:order val="3"/>
          <c:tx>
            <c:strRef>
              <c:f>Tiedot!$E$747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Tiedot!$A$748:$A$761</c:f>
              <c:strCache>
                <c:ptCount val="14"/>
                <c:pt idx="0">
                  <c:v>ma</c:v>
                </c:pt>
                <c:pt idx="1">
                  <c:v>17.7.</c:v>
                </c:pt>
                <c:pt idx="2">
                  <c:v>ti</c:v>
                </c:pt>
                <c:pt idx="3">
                  <c:v>18.7.</c:v>
                </c:pt>
                <c:pt idx="4">
                  <c:v>ke</c:v>
                </c:pt>
                <c:pt idx="5">
                  <c:v>19.7.</c:v>
                </c:pt>
                <c:pt idx="6">
                  <c:v>to</c:v>
                </c:pt>
                <c:pt idx="7">
                  <c:v>20.7.</c:v>
                </c:pt>
                <c:pt idx="8">
                  <c:v>pe</c:v>
                </c:pt>
                <c:pt idx="9">
                  <c:v>21.7.</c:v>
                </c:pt>
                <c:pt idx="10">
                  <c:v>la</c:v>
                </c:pt>
                <c:pt idx="11">
                  <c:v>22.7.</c:v>
                </c:pt>
                <c:pt idx="12">
                  <c:v>su</c:v>
                </c:pt>
                <c:pt idx="13">
                  <c:v>23.7.</c:v>
                </c:pt>
              </c:strCache>
            </c:strRef>
          </c:cat>
          <c:val>
            <c:numRef>
              <c:f>Tiedot!$E$748:$E$761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B0A1-496C-A8D1-D74C5F3777EA}"/>
            </c:ext>
          </c:extLst>
        </c:ser>
        <c:ser>
          <c:idx val="4"/>
          <c:order val="4"/>
          <c:tx>
            <c:strRef>
              <c:f>Tiedot!$F$747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Tiedot!$A$748:$A$761</c:f>
              <c:strCache>
                <c:ptCount val="14"/>
                <c:pt idx="0">
                  <c:v>ma</c:v>
                </c:pt>
                <c:pt idx="1">
                  <c:v>17.7.</c:v>
                </c:pt>
                <c:pt idx="2">
                  <c:v>ti</c:v>
                </c:pt>
                <c:pt idx="3">
                  <c:v>18.7.</c:v>
                </c:pt>
                <c:pt idx="4">
                  <c:v>ke</c:v>
                </c:pt>
                <c:pt idx="5">
                  <c:v>19.7.</c:v>
                </c:pt>
                <c:pt idx="6">
                  <c:v>to</c:v>
                </c:pt>
                <c:pt idx="7">
                  <c:v>20.7.</c:v>
                </c:pt>
                <c:pt idx="8">
                  <c:v>pe</c:v>
                </c:pt>
                <c:pt idx="9">
                  <c:v>21.7.</c:v>
                </c:pt>
                <c:pt idx="10">
                  <c:v>la</c:v>
                </c:pt>
                <c:pt idx="11">
                  <c:v>22.7.</c:v>
                </c:pt>
                <c:pt idx="12">
                  <c:v>su</c:v>
                </c:pt>
                <c:pt idx="13">
                  <c:v>23.7.</c:v>
                </c:pt>
              </c:strCache>
            </c:strRef>
          </c:cat>
          <c:val>
            <c:numRef>
              <c:f>Tiedot!$F$748:$F$761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B0A1-496C-A8D1-D74C5F3777EA}"/>
            </c:ext>
          </c:extLst>
        </c:ser>
        <c:ser>
          <c:idx val="5"/>
          <c:order val="5"/>
          <c:tx>
            <c:strRef>
              <c:f>Tiedot!$G$747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Tiedot!$A$748:$A$761</c:f>
              <c:strCache>
                <c:ptCount val="14"/>
                <c:pt idx="0">
                  <c:v>ma</c:v>
                </c:pt>
                <c:pt idx="1">
                  <c:v>17.7.</c:v>
                </c:pt>
                <c:pt idx="2">
                  <c:v>ti</c:v>
                </c:pt>
                <c:pt idx="3">
                  <c:v>18.7.</c:v>
                </c:pt>
                <c:pt idx="4">
                  <c:v>ke</c:v>
                </c:pt>
                <c:pt idx="5">
                  <c:v>19.7.</c:v>
                </c:pt>
                <c:pt idx="6">
                  <c:v>to</c:v>
                </c:pt>
                <c:pt idx="7">
                  <c:v>20.7.</c:v>
                </c:pt>
                <c:pt idx="8">
                  <c:v>pe</c:v>
                </c:pt>
                <c:pt idx="9">
                  <c:v>21.7.</c:v>
                </c:pt>
                <c:pt idx="10">
                  <c:v>la</c:v>
                </c:pt>
                <c:pt idx="11">
                  <c:v>22.7.</c:v>
                </c:pt>
                <c:pt idx="12">
                  <c:v>su</c:v>
                </c:pt>
                <c:pt idx="13">
                  <c:v>23.7.</c:v>
                </c:pt>
              </c:strCache>
            </c:strRef>
          </c:cat>
          <c:val>
            <c:numRef>
              <c:f>Tiedot!$G$748:$G$761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B0A1-496C-A8D1-D74C5F3777EA}"/>
            </c:ext>
          </c:extLst>
        </c:ser>
        <c:ser>
          <c:idx val="6"/>
          <c:order val="6"/>
          <c:tx>
            <c:strRef>
              <c:f>Tiedot!$H$747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Tiedot!$A$748:$A$761</c:f>
              <c:strCache>
                <c:ptCount val="14"/>
                <c:pt idx="0">
                  <c:v>ma</c:v>
                </c:pt>
                <c:pt idx="1">
                  <c:v>17.7.</c:v>
                </c:pt>
                <c:pt idx="2">
                  <c:v>ti</c:v>
                </c:pt>
                <c:pt idx="3">
                  <c:v>18.7.</c:v>
                </c:pt>
                <c:pt idx="4">
                  <c:v>ke</c:v>
                </c:pt>
                <c:pt idx="5">
                  <c:v>19.7.</c:v>
                </c:pt>
                <c:pt idx="6">
                  <c:v>to</c:v>
                </c:pt>
                <c:pt idx="7">
                  <c:v>20.7.</c:v>
                </c:pt>
                <c:pt idx="8">
                  <c:v>pe</c:v>
                </c:pt>
                <c:pt idx="9">
                  <c:v>21.7.</c:v>
                </c:pt>
                <c:pt idx="10">
                  <c:v>la</c:v>
                </c:pt>
                <c:pt idx="11">
                  <c:v>22.7.</c:v>
                </c:pt>
                <c:pt idx="12">
                  <c:v>su</c:v>
                </c:pt>
                <c:pt idx="13">
                  <c:v>23.7.</c:v>
                </c:pt>
              </c:strCache>
            </c:strRef>
          </c:cat>
          <c:val>
            <c:numRef>
              <c:f>Tiedot!$H$748:$H$761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B0A1-496C-A8D1-D74C5F3777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3464488"/>
        <c:axId val="1"/>
      </c:barChart>
      <c:catAx>
        <c:axId val="383464488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3464488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0588505623872644E-2"/>
          <c:y val="0.12500020077386279"/>
          <c:w val="0.87451315300686649"/>
          <c:h val="0.7664485994818428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Tiedot!$B$766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Tiedot!$A$767:$A$780</c:f>
              <c:strCache>
                <c:ptCount val="14"/>
                <c:pt idx="0">
                  <c:v>ma</c:v>
                </c:pt>
                <c:pt idx="1">
                  <c:v>24.7.</c:v>
                </c:pt>
                <c:pt idx="2">
                  <c:v>ti</c:v>
                </c:pt>
                <c:pt idx="3">
                  <c:v>25.7.</c:v>
                </c:pt>
                <c:pt idx="4">
                  <c:v>ke</c:v>
                </c:pt>
                <c:pt idx="5">
                  <c:v>26.7.</c:v>
                </c:pt>
                <c:pt idx="6">
                  <c:v>to</c:v>
                </c:pt>
                <c:pt idx="7">
                  <c:v>27.7.</c:v>
                </c:pt>
                <c:pt idx="8">
                  <c:v>pe</c:v>
                </c:pt>
                <c:pt idx="9">
                  <c:v>28.7.</c:v>
                </c:pt>
                <c:pt idx="10">
                  <c:v>la</c:v>
                </c:pt>
                <c:pt idx="11">
                  <c:v>29.7.</c:v>
                </c:pt>
                <c:pt idx="12">
                  <c:v>su</c:v>
                </c:pt>
                <c:pt idx="13">
                  <c:v>30.7.</c:v>
                </c:pt>
              </c:strCache>
            </c:strRef>
          </c:cat>
          <c:val>
            <c:numRef>
              <c:f>Tiedot!$B$767:$B$780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96DD-42D6-BC94-2C672E5E1B9A}"/>
            </c:ext>
          </c:extLst>
        </c:ser>
        <c:ser>
          <c:idx val="1"/>
          <c:order val="1"/>
          <c:tx>
            <c:strRef>
              <c:f>Tiedot!$C$766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Tiedot!$A$767:$A$780</c:f>
              <c:strCache>
                <c:ptCount val="14"/>
                <c:pt idx="0">
                  <c:v>ma</c:v>
                </c:pt>
                <c:pt idx="1">
                  <c:v>24.7.</c:v>
                </c:pt>
                <c:pt idx="2">
                  <c:v>ti</c:v>
                </c:pt>
                <c:pt idx="3">
                  <c:v>25.7.</c:v>
                </c:pt>
                <c:pt idx="4">
                  <c:v>ke</c:v>
                </c:pt>
                <c:pt idx="5">
                  <c:v>26.7.</c:v>
                </c:pt>
                <c:pt idx="6">
                  <c:v>to</c:v>
                </c:pt>
                <c:pt idx="7">
                  <c:v>27.7.</c:v>
                </c:pt>
                <c:pt idx="8">
                  <c:v>pe</c:v>
                </c:pt>
                <c:pt idx="9">
                  <c:v>28.7.</c:v>
                </c:pt>
                <c:pt idx="10">
                  <c:v>la</c:v>
                </c:pt>
                <c:pt idx="11">
                  <c:v>29.7.</c:v>
                </c:pt>
                <c:pt idx="12">
                  <c:v>su</c:v>
                </c:pt>
                <c:pt idx="13">
                  <c:v>30.7.</c:v>
                </c:pt>
              </c:strCache>
            </c:strRef>
          </c:cat>
          <c:val>
            <c:numRef>
              <c:f>Tiedot!$C$767:$C$780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96DD-42D6-BC94-2C672E5E1B9A}"/>
            </c:ext>
          </c:extLst>
        </c:ser>
        <c:ser>
          <c:idx val="2"/>
          <c:order val="2"/>
          <c:tx>
            <c:strRef>
              <c:f>Tiedot!$D$766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Tiedot!$A$767:$A$780</c:f>
              <c:strCache>
                <c:ptCount val="14"/>
                <c:pt idx="0">
                  <c:v>ma</c:v>
                </c:pt>
                <c:pt idx="1">
                  <c:v>24.7.</c:v>
                </c:pt>
                <c:pt idx="2">
                  <c:v>ti</c:v>
                </c:pt>
                <c:pt idx="3">
                  <c:v>25.7.</c:v>
                </c:pt>
                <c:pt idx="4">
                  <c:v>ke</c:v>
                </c:pt>
                <c:pt idx="5">
                  <c:v>26.7.</c:v>
                </c:pt>
                <c:pt idx="6">
                  <c:v>to</c:v>
                </c:pt>
                <c:pt idx="7">
                  <c:v>27.7.</c:v>
                </c:pt>
                <c:pt idx="8">
                  <c:v>pe</c:v>
                </c:pt>
                <c:pt idx="9">
                  <c:v>28.7.</c:v>
                </c:pt>
                <c:pt idx="10">
                  <c:v>la</c:v>
                </c:pt>
                <c:pt idx="11">
                  <c:v>29.7.</c:v>
                </c:pt>
                <c:pt idx="12">
                  <c:v>su</c:v>
                </c:pt>
                <c:pt idx="13">
                  <c:v>30.7.</c:v>
                </c:pt>
              </c:strCache>
            </c:strRef>
          </c:cat>
          <c:val>
            <c:numRef>
              <c:f>Tiedot!$D$767:$D$780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96DD-42D6-BC94-2C672E5E1B9A}"/>
            </c:ext>
          </c:extLst>
        </c:ser>
        <c:ser>
          <c:idx val="3"/>
          <c:order val="3"/>
          <c:tx>
            <c:strRef>
              <c:f>Tiedot!$E$766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Tiedot!$A$767:$A$780</c:f>
              <c:strCache>
                <c:ptCount val="14"/>
                <c:pt idx="0">
                  <c:v>ma</c:v>
                </c:pt>
                <c:pt idx="1">
                  <c:v>24.7.</c:v>
                </c:pt>
                <c:pt idx="2">
                  <c:v>ti</c:v>
                </c:pt>
                <c:pt idx="3">
                  <c:v>25.7.</c:v>
                </c:pt>
                <c:pt idx="4">
                  <c:v>ke</c:v>
                </c:pt>
                <c:pt idx="5">
                  <c:v>26.7.</c:v>
                </c:pt>
                <c:pt idx="6">
                  <c:v>to</c:v>
                </c:pt>
                <c:pt idx="7">
                  <c:v>27.7.</c:v>
                </c:pt>
                <c:pt idx="8">
                  <c:v>pe</c:v>
                </c:pt>
                <c:pt idx="9">
                  <c:v>28.7.</c:v>
                </c:pt>
                <c:pt idx="10">
                  <c:v>la</c:v>
                </c:pt>
                <c:pt idx="11">
                  <c:v>29.7.</c:v>
                </c:pt>
                <c:pt idx="12">
                  <c:v>su</c:v>
                </c:pt>
                <c:pt idx="13">
                  <c:v>30.7.</c:v>
                </c:pt>
              </c:strCache>
            </c:strRef>
          </c:cat>
          <c:val>
            <c:numRef>
              <c:f>Tiedot!$E$767:$E$780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96DD-42D6-BC94-2C672E5E1B9A}"/>
            </c:ext>
          </c:extLst>
        </c:ser>
        <c:ser>
          <c:idx val="4"/>
          <c:order val="4"/>
          <c:tx>
            <c:strRef>
              <c:f>Tiedot!$F$766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Tiedot!$A$767:$A$780</c:f>
              <c:strCache>
                <c:ptCount val="14"/>
                <c:pt idx="0">
                  <c:v>ma</c:v>
                </c:pt>
                <c:pt idx="1">
                  <c:v>24.7.</c:v>
                </c:pt>
                <c:pt idx="2">
                  <c:v>ti</c:v>
                </c:pt>
                <c:pt idx="3">
                  <c:v>25.7.</c:v>
                </c:pt>
                <c:pt idx="4">
                  <c:v>ke</c:v>
                </c:pt>
                <c:pt idx="5">
                  <c:v>26.7.</c:v>
                </c:pt>
                <c:pt idx="6">
                  <c:v>to</c:v>
                </c:pt>
                <c:pt idx="7">
                  <c:v>27.7.</c:v>
                </c:pt>
                <c:pt idx="8">
                  <c:v>pe</c:v>
                </c:pt>
                <c:pt idx="9">
                  <c:v>28.7.</c:v>
                </c:pt>
                <c:pt idx="10">
                  <c:v>la</c:v>
                </c:pt>
                <c:pt idx="11">
                  <c:v>29.7.</c:v>
                </c:pt>
                <c:pt idx="12">
                  <c:v>su</c:v>
                </c:pt>
                <c:pt idx="13">
                  <c:v>30.7.</c:v>
                </c:pt>
              </c:strCache>
            </c:strRef>
          </c:cat>
          <c:val>
            <c:numRef>
              <c:f>Tiedot!$F$767:$F$780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96DD-42D6-BC94-2C672E5E1B9A}"/>
            </c:ext>
          </c:extLst>
        </c:ser>
        <c:ser>
          <c:idx val="5"/>
          <c:order val="5"/>
          <c:tx>
            <c:strRef>
              <c:f>Tiedot!$G$766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Tiedot!$A$767:$A$780</c:f>
              <c:strCache>
                <c:ptCount val="14"/>
                <c:pt idx="0">
                  <c:v>ma</c:v>
                </c:pt>
                <c:pt idx="1">
                  <c:v>24.7.</c:v>
                </c:pt>
                <c:pt idx="2">
                  <c:v>ti</c:v>
                </c:pt>
                <c:pt idx="3">
                  <c:v>25.7.</c:v>
                </c:pt>
                <c:pt idx="4">
                  <c:v>ke</c:v>
                </c:pt>
                <c:pt idx="5">
                  <c:v>26.7.</c:v>
                </c:pt>
                <c:pt idx="6">
                  <c:v>to</c:v>
                </c:pt>
                <c:pt idx="7">
                  <c:v>27.7.</c:v>
                </c:pt>
                <c:pt idx="8">
                  <c:v>pe</c:v>
                </c:pt>
                <c:pt idx="9">
                  <c:v>28.7.</c:v>
                </c:pt>
                <c:pt idx="10">
                  <c:v>la</c:v>
                </c:pt>
                <c:pt idx="11">
                  <c:v>29.7.</c:v>
                </c:pt>
                <c:pt idx="12">
                  <c:v>su</c:v>
                </c:pt>
                <c:pt idx="13">
                  <c:v>30.7.</c:v>
                </c:pt>
              </c:strCache>
            </c:strRef>
          </c:cat>
          <c:val>
            <c:numRef>
              <c:f>Tiedot!$G$767:$G$780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96DD-42D6-BC94-2C672E5E1B9A}"/>
            </c:ext>
          </c:extLst>
        </c:ser>
        <c:ser>
          <c:idx val="6"/>
          <c:order val="6"/>
          <c:tx>
            <c:strRef>
              <c:f>Tiedot!$H$766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Tiedot!$A$767:$A$780</c:f>
              <c:strCache>
                <c:ptCount val="14"/>
                <c:pt idx="0">
                  <c:v>ma</c:v>
                </c:pt>
                <c:pt idx="1">
                  <c:v>24.7.</c:v>
                </c:pt>
                <c:pt idx="2">
                  <c:v>ti</c:v>
                </c:pt>
                <c:pt idx="3">
                  <c:v>25.7.</c:v>
                </c:pt>
                <c:pt idx="4">
                  <c:v>ke</c:v>
                </c:pt>
                <c:pt idx="5">
                  <c:v>26.7.</c:v>
                </c:pt>
                <c:pt idx="6">
                  <c:v>to</c:v>
                </c:pt>
                <c:pt idx="7">
                  <c:v>27.7.</c:v>
                </c:pt>
                <c:pt idx="8">
                  <c:v>pe</c:v>
                </c:pt>
                <c:pt idx="9">
                  <c:v>28.7.</c:v>
                </c:pt>
                <c:pt idx="10">
                  <c:v>la</c:v>
                </c:pt>
                <c:pt idx="11">
                  <c:v>29.7.</c:v>
                </c:pt>
                <c:pt idx="12">
                  <c:v>su</c:v>
                </c:pt>
                <c:pt idx="13">
                  <c:v>30.7.</c:v>
                </c:pt>
              </c:strCache>
            </c:strRef>
          </c:cat>
          <c:val>
            <c:numRef>
              <c:f>Tiedot!$H$767:$H$780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96DD-42D6-BC94-2C672E5E1B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3473016"/>
        <c:axId val="1"/>
      </c:barChart>
      <c:catAx>
        <c:axId val="383473016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3473016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353256561184682E-2"/>
          <c:y val="0.12337662337662574"/>
          <c:w val="0.86274840206957792"/>
          <c:h val="0.7694805194805196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Tiedot!$B$785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Tiedot!$A$786:$A$799</c:f>
              <c:strCache>
                <c:ptCount val="14"/>
                <c:pt idx="0">
                  <c:v>ma</c:v>
                </c:pt>
                <c:pt idx="1">
                  <c:v>31.7.</c:v>
                </c:pt>
                <c:pt idx="2">
                  <c:v>ti</c:v>
                </c:pt>
                <c:pt idx="3">
                  <c:v>1.8.</c:v>
                </c:pt>
                <c:pt idx="4">
                  <c:v>ke</c:v>
                </c:pt>
                <c:pt idx="5">
                  <c:v>2.8.</c:v>
                </c:pt>
                <c:pt idx="6">
                  <c:v>to</c:v>
                </c:pt>
                <c:pt idx="7">
                  <c:v>3.8.</c:v>
                </c:pt>
                <c:pt idx="8">
                  <c:v>pe</c:v>
                </c:pt>
                <c:pt idx="9">
                  <c:v>4.8.</c:v>
                </c:pt>
                <c:pt idx="10">
                  <c:v>la</c:v>
                </c:pt>
                <c:pt idx="11">
                  <c:v>5.8.</c:v>
                </c:pt>
                <c:pt idx="12">
                  <c:v>su</c:v>
                </c:pt>
                <c:pt idx="13">
                  <c:v>6.8.</c:v>
                </c:pt>
              </c:strCache>
            </c:strRef>
          </c:cat>
          <c:val>
            <c:numRef>
              <c:f>Tiedot!$B$786:$B$799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E2C2-42F8-91CA-F4D6329E6A2A}"/>
            </c:ext>
          </c:extLst>
        </c:ser>
        <c:ser>
          <c:idx val="1"/>
          <c:order val="1"/>
          <c:tx>
            <c:strRef>
              <c:f>Tiedot!$C$785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Tiedot!$A$786:$A$799</c:f>
              <c:strCache>
                <c:ptCount val="14"/>
                <c:pt idx="0">
                  <c:v>ma</c:v>
                </c:pt>
                <c:pt idx="1">
                  <c:v>31.7.</c:v>
                </c:pt>
                <c:pt idx="2">
                  <c:v>ti</c:v>
                </c:pt>
                <c:pt idx="3">
                  <c:v>1.8.</c:v>
                </c:pt>
                <c:pt idx="4">
                  <c:v>ke</c:v>
                </c:pt>
                <c:pt idx="5">
                  <c:v>2.8.</c:v>
                </c:pt>
                <c:pt idx="6">
                  <c:v>to</c:v>
                </c:pt>
                <c:pt idx="7">
                  <c:v>3.8.</c:v>
                </c:pt>
                <c:pt idx="8">
                  <c:v>pe</c:v>
                </c:pt>
                <c:pt idx="9">
                  <c:v>4.8.</c:v>
                </c:pt>
                <c:pt idx="10">
                  <c:v>la</c:v>
                </c:pt>
                <c:pt idx="11">
                  <c:v>5.8.</c:v>
                </c:pt>
                <c:pt idx="12">
                  <c:v>su</c:v>
                </c:pt>
                <c:pt idx="13">
                  <c:v>6.8.</c:v>
                </c:pt>
              </c:strCache>
            </c:strRef>
          </c:cat>
          <c:val>
            <c:numRef>
              <c:f>Tiedot!$C$786:$C$799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E2C2-42F8-91CA-F4D6329E6A2A}"/>
            </c:ext>
          </c:extLst>
        </c:ser>
        <c:ser>
          <c:idx val="2"/>
          <c:order val="2"/>
          <c:tx>
            <c:strRef>
              <c:f>Tiedot!$D$785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Tiedot!$A$786:$A$799</c:f>
              <c:strCache>
                <c:ptCount val="14"/>
                <c:pt idx="0">
                  <c:v>ma</c:v>
                </c:pt>
                <c:pt idx="1">
                  <c:v>31.7.</c:v>
                </c:pt>
                <c:pt idx="2">
                  <c:v>ti</c:v>
                </c:pt>
                <c:pt idx="3">
                  <c:v>1.8.</c:v>
                </c:pt>
                <c:pt idx="4">
                  <c:v>ke</c:v>
                </c:pt>
                <c:pt idx="5">
                  <c:v>2.8.</c:v>
                </c:pt>
                <c:pt idx="6">
                  <c:v>to</c:v>
                </c:pt>
                <c:pt idx="7">
                  <c:v>3.8.</c:v>
                </c:pt>
                <c:pt idx="8">
                  <c:v>pe</c:v>
                </c:pt>
                <c:pt idx="9">
                  <c:v>4.8.</c:v>
                </c:pt>
                <c:pt idx="10">
                  <c:v>la</c:v>
                </c:pt>
                <c:pt idx="11">
                  <c:v>5.8.</c:v>
                </c:pt>
                <c:pt idx="12">
                  <c:v>su</c:v>
                </c:pt>
                <c:pt idx="13">
                  <c:v>6.8.</c:v>
                </c:pt>
              </c:strCache>
            </c:strRef>
          </c:cat>
          <c:val>
            <c:numRef>
              <c:f>Tiedot!$D$786:$D$799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E2C2-42F8-91CA-F4D6329E6A2A}"/>
            </c:ext>
          </c:extLst>
        </c:ser>
        <c:ser>
          <c:idx val="3"/>
          <c:order val="3"/>
          <c:tx>
            <c:strRef>
              <c:f>Tiedot!$E$785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Tiedot!$A$786:$A$799</c:f>
              <c:strCache>
                <c:ptCount val="14"/>
                <c:pt idx="0">
                  <c:v>ma</c:v>
                </c:pt>
                <c:pt idx="1">
                  <c:v>31.7.</c:v>
                </c:pt>
                <c:pt idx="2">
                  <c:v>ti</c:v>
                </c:pt>
                <c:pt idx="3">
                  <c:v>1.8.</c:v>
                </c:pt>
                <c:pt idx="4">
                  <c:v>ke</c:v>
                </c:pt>
                <c:pt idx="5">
                  <c:v>2.8.</c:v>
                </c:pt>
                <c:pt idx="6">
                  <c:v>to</c:v>
                </c:pt>
                <c:pt idx="7">
                  <c:v>3.8.</c:v>
                </c:pt>
                <c:pt idx="8">
                  <c:v>pe</c:v>
                </c:pt>
                <c:pt idx="9">
                  <c:v>4.8.</c:v>
                </c:pt>
                <c:pt idx="10">
                  <c:v>la</c:v>
                </c:pt>
                <c:pt idx="11">
                  <c:v>5.8.</c:v>
                </c:pt>
                <c:pt idx="12">
                  <c:v>su</c:v>
                </c:pt>
                <c:pt idx="13">
                  <c:v>6.8.</c:v>
                </c:pt>
              </c:strCache>
            </c:strRef>
          </c:cat>
          <c:val>
            <c:numRef>
              <c:f>Tiedot!$E$786:$E$799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E2C2-42F8-91CA-F4D6329E6A2A}"/>
            </c:ext>
          </c:extLst>
        </c:ser>
        <c:ser>
          <c:idx val="4"/>
          <c:order val="4"/>
          <c:tx>
            <c:strRef>
              <c:f>Tiedot!$F$785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Tiedot!$A$786:$A$799</c:f>
              <c:strCache>
                <c:ptCount val="14"/>
                <c:pt idx="0">
                  <c:v>ma</c:v>
                </c:pt>
                <c:pt idx="1">
                  <c:v>31.7.</c:v>
                </c:pt>
                <c:pt idx="2">
                  <c:v>ti</c:v>
                </c:pt>
                <c:pt idx="3">
                  <c:v>1.8.</c:v>
                </c:pt>
                <c:pt idx="4">
                  <c:v>ke</c:v>
                </c:pt>
                <c:pt idx="5">
                  <c:v>2.8.</c:v>
                </c:pt>
                <c:pt idx="6">
                  <c:v>to</c:v>
                </c:pt>
                <c:pt idx="7">
                  <c:v>3.8.</c:v>
                </c:pt>
                <c:pt idx="8">
                  <c:v>pe</c:v>
                </c:pt>
                <c:pt idx="9">
                  <c:v>4.8.</c:v>
                </c:pt>
                <c:pt idx="10">
                  <c:v>la</c:v>
                </c:pt>
                <c:pt idx="11">
                  <c:v>5.8.</c:v>
                </c:pt>
                <c:pt idx="12">
                  <c:v>su</c:v>
                </c:pt>
                <c:pt idx="13">
                  <c:v>6.8.</c:v>
                </c:pt>
              </c:strCache>
            </c:strRef>
          </c:cat>
          <c:val>
            <c:numRef>
              <c:f>Tiedot!$F$786:$F$799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E2C2-42F8-91CA-F4D6329E6A2A}"/>
            </c:ext>
          </c:extLst>
        </c:ser>
        <c:ser>
          <c:idx val="5"/>
          <c:order val="5"/>
          <c:tx>
            <c:strRef>
              <c:f>Tiedot!$G$785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Tiedot!$A$786:$A$799</c:f>
              <c:strCache>
                <c:ptCount val="14"/>
                <c:pt idx="0">
                  <c:v>ma</c:v>
                </c:pt>
                <c:pt idx="1">
                  <c:v>31.7.</c:v>
                </c:pt>
                <c:pt idx="2">
                  <c:v>ti</c:v>
                </c:pt>
                <c:pt idx="3">
                  <c:v>1.8.</c:v>
                </c:pt>
                <c:pt idx="4">
                  <c:v>ke</c:v>
                </c:pt>
                <c:pt idx="5">
                  <c:v>2.8.</c:v>
                </c:pt>
                <c:pt idx="6">
                  <c:v>to</c:v>
                </c:pt>
                <c:pt idx="7">
                  <c:v>3.8.</c:v>
                </c:pt>
                <c:pt idx="8">
                  <c:v>pe</c:v>
                </c:pt>
                <c:pt idx="9">
                  <c:v>4.8.</c:v>
                </c:pt>
                <c:pt idx="10">
                  <c:v>la</c:v>
                </c:pt>
                <c:pt idx="11">
                  <c:v>5.8.</c:v>
                </c:pt>
                <c:pt idx="12">
                  <c:v>su</c:v>
                </c:pt>
                <c:pt idx="13">
                  <c:v>6.8.</c:v>
                </c:pt>
              </c:strCache>
            </c:strRef>
          </c:cat>
          <c:val>
            <c:numRef>
              <c:f>Tiedot!$G$786:$G$799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E2C2-42F8-91CA-F4D6329E6A2A}"/>
            </c:ext>
          </c:extLst>
        </c:ser>
        <c:ser>
          <c:idx val="6"/>
          <c:order val="6"/>
          <c:tx>
            <c:strRef>
              <c:f>Tiedot!$H$785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Tiedot!$A$786:$A$799</c:f>
              <c:strCache>
                <c:ptCount val="14"/>
                <c:pt idx="0">
                  <c:v>ma</c:v>
                </c:pt>
                <c:pt idx="1">
                  <c:v>31.7.</c:v>
                </c:pt>
                <c:pt idx="2">
                  <c:v>ti</c:v>
                </c:pt>
                <c:pt idx="3">
                  <c:v>1.8.</c:v>
                </c:pt>
                <c:pt idx="4">
                  <c:v>ke</c:v>
                </c:pt>
                <c:pt idx="5">
                  <c:v>2.8.</c:v>
                </c:pt>
                <c:pt idx="6">
                  <c:v>to</c:v>
                </c:pt>
                <c:pt idx="7">
                  <c:v>3.8.</c:v>
                </c:pt>
                <c:pt idx="8">
                  <c:v>pe</c:v>
                </c:pt>
                <c:pt idx="9">
                  <c:v>4.8.</c:v>
                </c:pt>
                <c:pt idx="10">
                  <c:v>la</c:v>
                </c:pt>
                <c:pt idx="11">
                  <c:v>5.8.</c:v>
                </c:pt>
                <c:pt idx="12">
                  <c:v>su</c:v>
                </c:pt>
                <c:pt idx="13">
                  <c:v>6.8.</c:v>
                </c:pt>
              </c:strCache>
            </c:strRef>
          </c:cat>
          <c:val>
            <c:numRef>
              <c:f>Tiedot!$H$786:$H$799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E2C2-42F8-91CA-F4D6329E6A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3470720"/>
        <c:axId val="1"/>
      </c:barChart>
      <c:catAx>
        <c:axId val="383470720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3470720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353256561184682E-2"/>
          <c:y val="0.12418340285246518"/>
          <c:w val="0.86274840206957792"/>
          <c:h val="0.76797630711392961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Tiedot!$B$804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Tiedot!$A$805:$A$818</c:f>
              <c:strCache>
                <c:ptCount val="14"/>
                <c:pt idx="0">
                  <c:v>ma</c:v>
                </c:pt>
                <c:pt idx="1">
                  <c:v>7.8.</c:v>
                </c:pt>
                <c:pt idx="2">
                  <c:v>ti</c:v>
                </c:pt>
                <c:pt idx="3">
                  <c:v>8.8.</c:v>
                </c:pt>
                <c:pt idx="4">
                  <c:v>ke</c:v>
                </c:pt>
                <c:pt idx="5">
                  <c:v>9.8.</c:v>
                </c:pt>
                <c:pt idx="6">
                  <c:v>to</c:v>
                </c:pt>
                <c:pt idx="7">
                  <c:v>10.8.</c:v>
                </c:pt>
                <c:pt idx="8">
                  <c:v>pe</c:v>
                </c:pt>
                <c:pt idx="9">
                  <c:v>11.8.</c:v>
                </c:pt>
                <c:pt idx="10">
                  <c:v>la</c:v>
                </c:pt>
                <c:pt idx="11">
                  <c:v>12.8.</c:v>
                </c:pt>
                <c:pt idx="12">
                  <c:v>su</c:v>
                </c:pt>
                <c:pt idx="13">
                  <c:v>13.8.</c:v>
                </c:pt>
              </c:strCache>
            </c:strRef>
          </c:cat>
          <c:val>
            <c:numRef>
              <c:f>Tiedot!$B$805:$B$818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C22D-48CE-8870-34E94179B0A4}"/>
            </c:ext>
          </c:extLst>
        </c:ser>
        <c:ser>
          <c:idx val="1"/>
          <c:order val="1"/>
          <c:tx>
            <c:strRef>
              <c:f>Tiedot!$C$804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Tiedot!$A$805:$A$818</c:f>
              <c:strCache>
                <c:ptCount val="14"/>
                <c:pt idx="0">
                  <c:v>ma</c:v>
                </c:pt>
                <c:pt idx="1">
                  <c:v>7.8.</c:v>
                </c:pt>
                <c:pt idx="2">
                  <c:v>ti</c:v>
                </c:pt>
                <c:pt idx="3">
                  <c:v>8.8.</c:v>
                </c:pt>
                <c:pt idx="4">
                  <c:v>ke</c:v>
                </c:pt>
                <c:pt idx="5">
                  <c:v>9.8.</c:v>
                </c:pt>
                <c:pt idx="6">
                  <c:v>to</c:v>
                </c:pt>
                <c:pt idx="7">
                  <c:v>10.8.</c:v>
                </c:pt>
                <c:pt idx="8">
                  <c:v>pe</c:v>
                </c:pt>
                <c:pt idx="9">
                  <c:v>11.8.</c:v>
                </c:pt>
                <c:pt idx="10">
                  <c:v>la</c:v>
                </c:pt>
                <c:pt idx="11">
                  <c:v>12.8.</c:v>
                </c:pt>
                <c:pt idx="12">
                  <c:v>su</c:v>
                </c:pt>
                <c:pt idx="13">
                  <c:v>13.8.</c:v>
                </c:pt>
              </c:strCache>
            </c:strRef>
          </c:cat>
          <c:val>
            <c:numRef>
              <c:f>Tiedot!$C$805:$C$818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C22D-48CE-8870-34E94179B0A4}"/>
            </c:ext>
          </c:extLst>
        </c:ser>
        <c:ser>
          <c:idx val="2"/>
          <c:order val="2"/>
          <c:tx>
            <c:strRef>
              <c:f>Tiedot!$D$804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Tiedot!$A$805:$A$818</c:f>
              <c:strCache>
                <c:ptCount val="14"/>
                <c:pt idx="0">
                  <c:v>ma</c:v>
                </c:pt>
                <c:pt idx="1">
                  <c:v>7.8.</c:v>
                </c:pt>
                <c:pt idx="2">
                  <c:v>ti</c:v>
                </c:pt>
                <c:pt idx="3">
                  <c:v>8.8.</c:v>
                </c:pt>
                <c:pt idx="4">
                  <c:v>ke</c:v>
                </c:pt>
                <c:pt idx="5">
                  <c:v>9.8.</c:v>
                </c:pt>
                <c:pt idx="6">
                  <c:v>to</c:v>
                </c:pt>
                <c:pt idx="7">
                  <c:v>10.8.</c:v>
                </c:pt>
                <c:pt idx="8">
                  <c:v>pe</c:v>
                </c:pt>
                <c:pt idx="9">
                  <c:v>11.8.</c:v>
                </c:pt>
                <c:pt idx="10">
                  <c:v>la</c:v>
                </c:pt>
                <c:pt idx="11">
                  <c:v>12.8.</c:v>
                </c:pt>
                <c:pt idx="12">
                  <c:v>su</c:v>
                </c:pt>
                <c:pt idx="13">
                  <c:v>13.8.</c:v>
                </c:pt>
              </c:strCache>
            </c:strRef>
          </c:cat>
          <c:val>
            <c:numRef>
              <c:f>Tiedot!$D$805:$D$818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C22D-48CE-8870-34E94179B0A4}"/>
            </c:ext>
          </c:extLst>
        </c:ser>
        <c:ser>
          <c:idx val="3"/>
          <c:order val="3"/>
          <c:tx>
            <c:strRef>
              <c:f>Tiedot!$E$804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Tiedot!$A$805:$A$818</c:f>
              <c:strCache>
                <c:ptCount val="14"/>
                <c:pt idx="0">
                  <c:v>ma</c:v>
                </c:pt>
                <c:pt idx="1">
                  <c:v>7.8.</c:v>
                </c:pt>
                <c:pt idx="2">
                  <c:v>ti</c:v>
                </c:pt>
                <c:pt idx="3">
                  <c:v>8.8.</c:v>
                </c:pt>
                <c:pt idx="4">
                  <c:v>ke</c:v>
                </c:pt>
                <c:pt idx="5">
                  <c:v>9.8.</c:v>
                </c:pt>
                <c:pt idx="6">
                  <c:v>to</c:v>
                </c:pt>
                <c:pt idx="7">
                  <c:v>10.8.</c:v>
                </c:pt>
                <c:pt idx="8">
                  <c:v>pe</c:v>
                </c:pt>
                <c:pt idx="9">
                  <c:v>11.8.</c:v>
                </c:pt>
                <c:pt idx="10">
                  <c:v>la</c:v>
                </c:pt>
                <c:pt idx="11">
                  <c:v>12.8.</c:v>
                </c:pt>
                <c:pt idx="12">
                  <c:v>su</c:v>
                </c:pt>
                <c:pt idx="13">
                  <c:v>13.8.</c:v>
                </c:pt>
              </c:strCache>
            </c:strRef>
          </c:cat>
          <c:val>
            <c:numRef>
              <c:f>Tiedot!$E$805:$E$818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C22D-48CE-8870-34E94179B0A4}"/>
            </c:ext>
          </c:extLst>
        </c:ser>
        <c:ser>
          <c:idx val="4"/>
          <c:order val="4"/>
          <c:tx>
            <c:strRef>
              <c:f>Tiedot!$F$804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Tiedot!$A$805:$A$818</c:f>
              <c:strCache>
                <c:ptCount val="14"/>
                <c:pt idx="0">
                  <c:v>ma</c:v>
                </c:pt>
                <c:pt idx="1">
                  <c:v>7.8.</c:v>
                </c:pt>
                <c:pt idx="2">
                  <c:v>ti</c:v>
                </c:pt>
                <c:pt idx="3">
                  <c:v>8.8.</c:v>
                </c:pt>
                <c:pt idx="4">
                  <c:v>ke</c:v>
                </c:pt>
                <c:pt idx="5">
                  <c:v>9.8.</c:v>
                </c:pt>
                <c:pt idx="6">
                  <c:v>to</c:v>
                </c:pt>
                <c:pt idx="7">
                  <c:v>10.8.</c:v>
                </c:pt>
                <c:pt idx="8">
                  <c:v>pe</c:v>
                </c:pt>
                <c:pt idx="9">
                  <c:v>11.8.</c:v>
                </c:pt>
                <c:pt idx="10">
                  <c:v>la</c:v>
                </c:pt>
                <c:pt idx="11">
                  <c:v>12.8.</c:v>
                </c:pt>
                <c:pt idx="12">
                  <c:v>su</c:v>
                </c:pt>
                <c:pt idx="13">
                  <c:v>13.8.</c:v>
                </c:pt>
              </c:strCache>
            </c:strRef>
          </c:cat>
          <c:val>
            <c:numRef>
              <c:f>Tiedot!$F$805:$F$818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C22D-48CE-8870-34E94179B0A4}"/>
            </c:ext>
          </c:extLst>
        </c:ser>
        <c:ser>
          <c:idx val="5"/>
          <c:order val="5"/>
          <c:tx>
            <c:strRef>
              <c:f>Tiedot!$G$804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Tiedot!$A$805:$A$818</c:f>
              <c:strCache>
                <c:ptCount val="14"/>
                <c:pt idx="0">
                  <c:v>ma</c:v>
                </c:pt>
                <c:pt idx="1">
                  <c:v>7.8.</c:v>
                </c:pt>
                <c:pt idx="2">
                  <c:v>ti</c:v>
                </c:pt>
                <c:pt idx="3">
                  <c:v>8.8.</c:v>
                </c:pt>
                <c:pt idx="4">
                  <c:v>ke</c:v>
                </c:pt>
                <c:pt idx="5">
                  <c:v>9.8.</c:v>
                </c:pt>
                <c:pt idx="6">
                  <c:v>to</c:v>
                </c:pt>
                <c:pt idx="7">
                  <c:v>10.8.</c:v>
                </c:pt>
                <c:pt idx="8">
                  <c:v>pe</c:v>
                </c:pt>
                <c:pt idx="9">
                  <c:v>11.8.</c:v>
                </c:pt>
                <c:pt idx="10">
                  <c:v>la</c:v>
                </c:pt>
                <c:pt idx="11">
                  <c:v>12.8.</c:v>
                </c:pt>
                <c:pt idx="12">
                  <c:v>su</c:v>
                </c:pt>
                <c:pt idx="13">
                  <c:v>13.8.</c:v>
                </c:pt>
              </c:strCache>
            </c:strRef>
          </c:cat>
          <c:val>
            <c:numRef>
              <c:f>Tiedot!$G$805:$G$818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C22D-48CE-8870-34E94179B0A4}"/>
            </c:ext>
          </c:extLst>
        </c:ser>
        <c:ser>
          <c:idx val="6"/>
          <c:order val="6"/>
          <c:tx>
            <c:strRef>
              <c:f>Tiedot!$H$804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Tiedot!$A$805:$A$818</c:f>
              <c:strCache>
                <c:ptCount val="14"/>
                <c:pt idx="0">
                  <c:v>ma</c:v>
                </c:pt>
                <c:pt idx="1">
                  <c:v>7.8.</c:v>
                </c:pt>
                <c:pt idx="2">
                  <c:v>ti</c:v>
                </c:pt>
                <c:pt idx="3">
                  <c:v>8.8.</c:v>
                </c:pt>
                <c:pt idx="4">
                  <c:v>ke</c:v>
                </c:pt>
                <c:pt idx="5">
                  <c:v>9.8.</c:v>
                </c:pt>
                <c:pt idx="6">
                  <c:v>to</c:v>
                </c:pt>
                <c:pt idx="7">
                  <c:v>10.8.</c:v>
                </c:pt>
                <c:pt idx="8">
                  <c:v>pe</c:v>
                </c:pt>
                <c:pt idx="9">
                  <c:v>11.8.</c:v>
                </c:pt>
                <c:pt idx="10">
                  <c:v>la</c:v>
                </c:pt>
                <c:pt idx="11">
                  <c:v>12.8.</c:v>
                </c:pt>
                <c:pt idx="12">
                  <c:v>su</c:v>
                </c:pt>
                <c:pt idx="13">
                  <c:v>13.8.</c:v>
                </c:pt>
              </c:strCache>
            </c:strRef>
          </c:cat>
          <c:val>
            <c:numRef>
              <c:f>Tiedot!$H$805:$H$818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C22D-48CE-8870-34E94179B0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3465472"/>
        <c:axId val="1"/>
      </c:barChart>
      <c:catAx>
        <c:axId val="383465472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3465472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677165354330728E-2"/>
          <c:y val="0.12337662337662574"/>
          <c:w val="0.86220472440944884"/>
          <c:h val="0.7694805194805196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Tiedot!$B$823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Tiedot!$A$824:$A$837</c:f>
              <c:strCache>
                <c:ptCount val="14"/>
                <c:pt idx="0">
                  <c:v>ma</c:v>
                </c:pt>
                <c:pt idx="1">
                  <c:v>14.8.</c:v>
                </c:pt>
                <c:pt idx="2">
                  <c:v>ti</c:v>
                </c:pt>
                <c:pt idx="3">
                  <c:v>15.8.</c:v>
                </c:pt>
                <c:pt idx="4">
                  <c:v>ke</c:v>
                </c:pt>
                <c:pt idx="5">
                  <c:v>16.8.</c:v>
                </c:pt>
                <c:pt idx="6">
                  <c:v>to</c:v>
                </c:pt>
                <c:pt idx="7">
                  <c:v>17.8.</c:v>
                </c:pt>
                <c:pt idx="8">
                  <c:v>pe</c:v>
                </c:pt>
                <c:pt idx="9">
                  <c:v>18.8.</c:v>
                </c:pt>
                <c:pt idx="10">
                  <c:v>la</c:v>
                </c:pt>
                <c:pt idx="11">
                  <c:v>19.8.</c:v>
                </c:pt>
                <c:pt idx="12">
                  <c:v>su</c:v>
                </c:pt>
                <c:pt idx="13">
                  <c:v>20.8.</c:v>
                </c:pt>
              </c:strCache>
            </c:strRef>
          </c:cat>
          <c:val>
            <c:numRef>
              <c:f>Tiedot!$B$824:$B$837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7079-43CE-86DD-717005CD49B2}"/>
            </c:ext>
          </c:extLst>
        </c:ser>
        <c:ser>
          <c:idx val="1"/>
          <c:order val="1"/>
          <c:tx>
            <c:strRef>
              <c:f>Tiedot!$C$823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Tiedot!$A$824:$A$837</c:f>
              <c:strCache>
                <c:ptCount val="14"/>
                <c:pt idx="0">
                  <c:v>ma</c:v>
                </c:pt>
                <c:pt idx="1">
                  <c:v>14.8.</c:v>
                </c:pt>
                <c:pt idx="2">
                  <c:v>ti</c:v>
                </c:pt>
                <c:pt idx="3">
                  <c:v>15.8.</c:v>
                </c:pt>
                <c:pt idx="4">
                  <c:v>ke</c:v>
                </c:pt>
                <c:pt idx="5">
                  <c:v>16.8.</c:v>
                </c:pt>
                <c:pt idx="6">
                  <c:v>to</c:v>
                </c:pt>
                <c:pt idx="7">
                  <c:v>17.8.</c:v>
                </c:pt>
                <c:pt idx="8">
                  <c:v>pe</c:v>
                </c:pt>
                <c:pt idx="9">
                  <c:v>18.8.</c:v>
                </c:pt>
                <c:pt idx="10">
                  <c:v>la</c:v>
                </c:pt>
                <c:pt idx="11">
                  <c:v>19.8.</c:v>
                </c:pt>
                <c:pt idx="12">
                  <c:v>su</c:v>
                </c:pt>
                <c:pt idx="13">
                  <c:v>20.8.</c:v>
                </c:pt>
              </c:strCache>
            </c:strRef>
          </c:cat>
          <c:val>
            <c:numRef>
              <c:f>Tiedot!$C$824:$C$837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7079-43CE-86DD-717005CD49B2}"/>
            </c:ext>
          </c:extLst>
        </c:ser>
        <c:ser>
          <c:idx val="2"/>
          <c:order val="2"/>
          <c:tx>
            <c:strRef>
              <c:f>Tiedot!$D$823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Tiedot!$A$824:$A$837</c:f>
              <c:strCache>
                <c:ptCount val="14"/>
                <c:pt idx="0">
                  <c:v>ma</c:v>
                </c:pt>
                <c:pt idx="1">
                  <c:v>14.8.</c:v>
                </c:pt>
                <c:pt idx="2">
                  <c:v>ti</c:v>
                </c:pt>
                <c:pt idx="3">
                  <c:v>15.8.</c:v>
                </c:pt>
                <c:pt idx="4">
                  <c:v>ke</c:v>
                </c:pt>
                <c:pt idx="5">
                  <c:v>16.8.</c:v>
                </c:pt>
                <c:pt idx="6">
                  <c:v>to</c:v>
                </c:pt>
                <c:pt idx="7">
                  <c:v>17.8.</c:v>
                </c:pt>
                <c:pt idx="8">
                  <c:v>pe</c:v>
                </c:pt>
                <c:pt idx="9">
                  <c:v>18.8.</c:v>
                </c:pt>
                <c:pt idx="10">
                  <c:v>la</c:v>
                </c:pt>
                <c:pt idx="11">
                  <c:v>19.8.</c:v>
                </c:pt>
                <c:pt idx="12">
                  <c:v>su</c:v>
                </c:pt>
                <c:pt idx="13">
                  <c:v>20.8.</c:v>
                </c:pt>
              </c:strCache>
            </c:strRef>
          </c:cat>
          <c:val>
            <c:numRef>
              <c:f>Tiedot!$D$824:$D$837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7079-43CE-86DD-717005CD49B2}"/>
            </c:ext>
          </c:extLst>
        </c:ser>
        <c:ser>
          <c:idx val="3"/>
          <c:order val="3"/>
          <c:tx>
            <c:strRef>
              <c:f>Tiedot!$E$823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Tiedot!$A$824:$A$837</c:f>
              <c:strCache>
                <c:ptCount val="14"/>
                <c:pt idx="0">
                  <c:v>ma</c:v>
                </c:pt>
                <c:pt idx="1">
                  <c:v>14.8.</c:v>
                </c:pt>
                <c:pt idx="2">
                  <c:v>ti</c:v>
                </c:pt>
                <c:pt idx="3">
                  <c:v>15.8.</c:v>
                </c:pt>
                <c:pt idx="4">
                  <c:v>ke</c:v>
                </c:pt>
                <c:pt idx="5">
                  <c:v>16.8.</c:v>
                </c:pt>
                <c:pt idx="6">
                  <c:v>to</c:v>
                </c:pt>
                <c:pt idx="7">
                  <c:v>17.8.</c:v>
                </c:pt>
                <c:pt idx="8">
                  <c:v>pe</c:v>
                </c:pt>
                <c:pt idx="9">
                  <c:v>18.8.</c:v>
                </c:pt>
                <c:pt idx="10">
                  <c:v>la</c:v>
                </c:pt>
                <c:pt idx="11">
                  <c:v>19.8.</c:v>
                </c:pt>
                <c:pt idx="12">
                  <c:v>su</c:v>
                </c:pt>
                <c:pt idx="13">
                  <c:v>20.8.</c:v>
                </c:pt>
              </c:strCache>
            </c:strRef>
          </c:cat>
          <c:val>
            <c:numRef>
              <c:f>Tiedot!$E$824:$E$837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7079-43CE-86DD-717005CD49B2}"/>
            </c:ext>
          </c:extLst>
        </c:ser>
        <c:ser>
          <c:idx val="4"/>
          <c:order val="4"/>
          <c:tx>
            <c:strRef>
              <c:f>Tiedot!$F$823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Tiedot!$A$824:$A$837</c:f>
              <c:strCache>
                <c:ptCount val="14"/>
                <c:pt idx="0">
                  <c:v>ma</c:v>
                </c:pt>
                <c:pt idx="1">
                  <c:v>14.8.</c:v>
                </c:pt>
                <c:pt idx="2">
                  <c:v>ti</c:v>
                </c:pt>
                <c:pt idx="3">
                  <c:v>15.8.</c:v>
                </c:pt>
                <c:pt idx="4">
                  <c:v>ke</c:v>
                </c:pt>
                <c:pt idx="5">
                  <c:v>16.8.</c:v>
                </c:pt>
                <c:pt idx="6">
                  <c:v>to</c:v>
                </c:pt>
                <c:pt idx="7">
                  <c:v>17.8.</c:v>
                </c:pt>
                <c:pt idx="8">
                  <c:v>pe</c:v>
                </c:pt>
                <c:pt idx="9">
                  <c:v>18.8.</c:v>
                </c:pt>
                <c:pt idx="10">
                  <c:v>la</c:v>
                </c:pt>
                <c:pt idx="11">
                  <c:v>19.8.</c:v>
                </c:pt>
                <c:pt idx="12">
                  <c:v>su</c:v>
                </c:pt>
                <c:pt idx="13">
                  <c:v>20.8.</c:v>
                </c:pt>
              </c:strCache>
            </c:strRef>
          </c:cat>
          <c:val>
            <c:numRef>
              <c:f>Tiedot!$F$824:$F$837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7079-43CE-86DD-717005CD49B2}"/>
            </c:ext>
          </c:extLst>
        </c:ser>
        <c:ser>
          <c:idx val="5"/>
          <c:order val="5"/>
          <c:tx>
            <c:strRef>
              <c:f>Tiedot!$G$823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Tiedot!$A$824:$A$837</c:f>
              <c:strCache>
                <c:ptCount val="14"/>
                <c:pt idx="0">
                  <c:v>ma</c:v>
                </c:pt>
                <c:pt idx="1">
                  <c:v>14.8.</c:v>
                </c:pt>
                <c:pt idx="2">
                  <c:v>ti</c:v>
                </c:pt>
                <c:pt idx="3">
                  <c:v>15.8.</c:v>
                </c:pt>
                <c:pt idx="4">
                  <c:v>ke</c:v>
                </c:pt>
                <c:pt idx="5">
                  <c:v>16.8.</c:v>
                </c:pt>
                <c:pt idx="6">
                  <c:v>to</c:v>
                </c:pt>
                <c:pt idx="7">
                  <c:v>17.8.</c:v>
                </c:pt>
                <c:pt idx="8">
                  <c:v>pe</c:v>
                </c:pt>
                <c:pt idx="9">
                  <c:v>18.8.</c:v>
                </c:pt>
                <c:pt idx="10">
                  <c:v>la</c:v>
                </c:pt>
                <c:pt idx="11">
                  <c:v>19.8.</c:v>
                </c:pt>
                <c:pt idx="12">
                  <c:v>su</c:v>
                </c:pt>
                <c:pt idx="13">
                  <c:v>20.8.</c:v>
                </c:pt>
              </c:strCache>
            </c:strRef>
          </c:cat>
          <c:val>
            <c:numRef>
              <c:f>Tiedot!$G$824:$G$837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7079-43CE-86DD-717005CD49B2}"/>
            </c:ext>
          </c:extLst>
        </c:ser>
        <c:ser>
          <c:idx val="6"/>
          <c:order val="6"/>
          <c:tx>
            <c:strRef>
              <c:f>Tiedot!$H$823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Tiedot!$A$824:$A$837</c:f>
              <c:strCache>
                <c:ptCount val="14"/>
                <c:pt idx="0">
                  <c:v>ma</c:v>
                </c:pt>
                <c:pt idx="1">
                  <c:v>14.8.</c:v>
                </c:pt>
                <c:pt idx="2">
                  <c:v>ti</c:v>
                </c:pt>
                <c:pt idx="3">
                  <c:v>15.8.</c:v>
                </c:pt>
                <c:pt idx="4">
                  <c:v>ke</c:v>
                </c:pt>
                <c:pt idx="5">
                  <c:v>16.8.</c:v>
                </c:pt>
                <c:pt idx="6">
                  <c:v>to</c:v>
                </c:pt>
                <c:pt idx="7">
                  <c:v>17.8.</c:v>
                </c:pt>
                <c:pt idx="8">
                  <c:v>pe</c:v>
                </c:pt>
                <c:pt idx="9">
                  <c:v>18.8.</c:v>
                </c:pt>
                <c:pt idx="10">
                  <c:v>la</c:v>
                </c:pt>
                <c:pt idx="11">
                  <c:v>19.8.</c:v>
                </c:pt>
                <c:pt idx="12">
                  <c:v>su</c:v>
                </c:pt>
                <c:pt idx="13">
                  <c:v>20.8.</c:v>
                </c:pt>
              </c:strCache>
            </c:strRef>
          </c:cat>
          <c:val>
            <c:numRef>
              <c:f>Tiedot!$H$824:$H$837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7079-43CE-86DD-717005CD49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3469408"/>
        <c:axId val="1"/>
      </c:barChart>
      <c:catAx>
        <c:axId val="383469408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3469408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353256561184682E-2"/>
          <c:y val="0.12459016393442623"/>
          <c:w val="0.86274840206957792"/>
          <c:h val="0.7672131147540987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Tiedot!$B$842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Tiedot!$A$843:$A$856</c:f>
              <c:strCache>
                <c:ptCount val="14"/>
                <c:pt idx="0">
                  <c:v>ma</c:v>
                </c:pt>
                <c:pt idx="1">
                  <c:v>21.8.</c:v>
                </c:pt>
                <c:pt idx="2">
                  <c:v>ti</c:v>
                </c:pt>
                <c:pt idx="3">
                  <c:v>22.8.</c:v>
                </c:pt>
                <c:pt idx="4">
                  <c:v>ke</c:v>
                </c:pt>
                <c:pt idx="5">
                  <c:v>23.8.</c:v>
                </c:pt>
                <c:pt idx="6">
                  <c:v>to</c:v>
                </c:pt>
                <c:pt idx="7">
                  <c:v>24.8.</c:v>
                </c:pt>
                <c:pt idx="8">
                  <c:v>pe</c:v>
                </c:pt>
                <c:pt idx="9">
                  <c:v>25.8.</c:v>
                </c:pt>
                <c:pt idx="10">
                  <c:v>la</c:v>
                </c:pt>
                <c:pt idx="11">
                  <c:v>26.8.</c:v>
                </c:pt>
                <c:pt idx="12">
                  <c:v>su</c:v>
                </c:pt>
                <c:pt idx="13">
                  <c:v>27.8.</c:v>
                </c:pt>
              </c:strCache>
            </c:strRef>
          </c:cat>
          <c:val>
            <c:numRef>
              <c:f>Tiedot!$B$843:$B$856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1594-48F9-99AD-553F17B2207D}"/>
            </c:ext>
          </c:extLst>
        </c:ser>
        <c:ser>
          <c:idx val="1"/>
          <c:order val="1"/>
          <c:tx>
            <c:strRef>
              <c:f>Tiedot!$C$842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Tiedot!$A$843:$A$856</c:f>
              <c:strCache>
                <c:ptCount val="14"/>
                <c:pt idx="0">
                  <c:v>ma</c:v>
                </c:pt>
                <c:pt idx="1">
                  <c:v>21.8.</c:v>
                </c:pt>
                <c:pt idx="2">
                  <c:v>ti</c:v>
                </c:pt>
                <c:pt idx="3">
                  <c:v>22.8.</c:v>
                </c:pt>
                <c:pt idx="4">
                  <c:v>ke</c:v>
                </c:pt>
                <c:pt idx="5">
                  <c:v>23.8.</c:v>
                </c:pt>
                <c:pt idx="6">
                  <c:v>to</c:v>
                </c:pt>
                <c:pt idx="7">
                  <c:v>24.8.</c:v>
                </c:pt>
                <c:pt idx="8">
                  <c:v>pe</c:v>
                </c:pt>
                <c:pt idx="9">
                  <c:v>25.8.</c:v>
                </c:pt>
                <c:pt idx="10">
                  <c:v>la</c:v>
                </c:pt>
                <c:pt idx="11">
                  <c:v>26.8.</c:v>
                </c:pt>
                <c:pt idx="12">
                  <c:v>su</c:v>
                </c:pt>
                <c:pt idx="13">
                  <c:v>27.8.</c:v>
                </c:pt>
              </c:strCache>
            </c:strRef>
          </c:cat>
          <c:val>
            <c:numRef>
              <c:f>Tiedot!$C$843:$C$856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1594-48F9-99AD-553F17B2207D}"/>
            </c:ext>
          </c:extLst>
        </c:ser>
        <c:ser>
          <c:idx val="2"/>
          <c:order val="2"/>
          <c:tx>
            <c:strRef>
              <c:f>Tiedot!$D$842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Tiedot!$A$843:$A$856</c:f>
              <c:strCache>
                <c:ptCount val="14"/>
                <c:pt idx="0">
                  <c:v>ma</c:v>
                </c:pt>
                <c:pt idx="1">
                  <c:v>21.8.</c:v>
                </c:pt>
                <c:pt idx="2">
                  <c:v>ti</c:v>
                </c:pt>
                <c:pt idx="3">
                  <c:v>22.8.</c:v>
                </c:pt>
                <c:pt idx="4">
                  <c:v>ke</c:v>
                </c:pt>
                <c:pt idx="5">
                  <c:v>23.8.</c:v>
                </c:pt>
                <c:pt idx="6">
                  <c:v>to</c:v>
                </c:pt>
                <c:pt idx="7">
                  <c:v>24.8.</c:v>
                </c:pt>
                <c:pt idx="8">
                  <c:v>pe</c:v>
                </c:pt>
                <c:pt idx="9">
                  <c:v>25.8.</c:v>
                </c:pt>
                <c:pt idx="10">
                  <c:v>la</c:v>
                </c:pt>
                <c:pt idx="11">
                  <c:v>26.8.</c:v>
                </c:pt>
                <c:pt idx="12">
                  <c:v>su</c:v>
                </c:pt>
                <c:pt idx="13">
                  <c:v>27.8.</c:v>
                </c:pt>
              </c:strCache>
            </c:strRef>
          </c:cat>
          <c:val>
            <c:numRef>
              <c:f>Tiedot!$D$843:$D$856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1594-48F9-99AD-553F17B2207D}"/>
            </c:ext>
          </c:extLst>
        </c:ser>
        <c:ser>
          <c:idx val="3"/>
          <c:order val="3"/>
          <c:tx>
            <c:strRef>
              <c:f>Tiedot!$E$842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Tiedot!$A$843:$A$856</c:f>
              <c:strCache>
                <c:ptCount val="14"/>
                <c:pt idx="0">
                  <c:v>ma</c:v>
                </c:pt>
                <c:pt idx="1">
                  <c:v>21.8.</c:v>
                </c:pt>
                <c:pt idx="2">
                  <c:v>ti</c:v>
                </c:pt>
                <c:pt idx="3">
                  <c:v>22.8.</c:v>
                </c:pt>
                <c:pt idx="4">
                  <c:v>ke</c:v>
                </c:pt>
                <c:pt idx="5">
                  <c:v>23.8.</c:v>
                </c:pt>
                <c:pt idx="6">
                  <c:v>to</c:v>
                </c:pt>
                <c:pt idx="7">
                  <c:v>24.8.</c:v>
                </c:pt>
                <c:pt idx="8">
                  <c:v>pe</c:v>
                </c:pt>
                <c:pt idx="9">
                  <c:v>25.8.</c:v>
                </c:pt>
                <c:pt idx="10">
                  <c:v>la</c:v>
                </c:pt>
                <c:pt idx="11">
                  <c:v>26.8.</c:v>
                </c:pt>
                <c:pt idx="12">
                  <c:v>su</c:v>
                </c:pt>
                <c:pt idx="13">
                  <c:v>27.8.</c:v>
                </c:pt>
              </c:strCache>
            </c:strRef>
          </c:cat>
          <c:val>
            <c:numRef>
              <c:f>Tiedot!$E$843:$E$856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1594-48F9-99AD-553F17B2207D}"/>
            </c:ext>
          </c:extLst>
        </c:ser>
        <c:ser>
          <c:idx val="4"/>
          <c:order val="4"/>
          <c:tx>
            <c:strRef>
              <c:f>Tiedot!$F$842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Tiedot!$A$843:$A$856</c:f>
              <c:strCache>
                <c:ptCount val="14"/>
                <c:pt idx="0">
                  <c:v>ma</c:v>
                </c:pt>
                <c:pt idx="1">
                  <c:v>21.8.</c:v>
                </c:pt>
                <c:pt idx="2">
                  <c:v>ti</c:v>
                </c:pt>
                <c:pt idx="3">
                  <c:v>22.8.</c:v>
                </c:pt>
                <c:pt idx="4">
                  <c:v>ke</c:v>
                </c:pt>
                <c:pt idx="5">
                  <c:v>23.8.</c:v>
                </c:pt>
                <c:pt idx="6">
                  <c:v>to</c:v>
                </c:pt>
                <c:pt idx="7">
                  <c:v>24.8.</c:v>
                </c:pt>
                <c:pt idx="8">
                  <c:v>pe</c:v>
                </c:pt>
                <c:pt idx="9">
                  <c:v>25.8.</c:v>
                </c:pt>
                <c:pt idx="10">
                  <c:v>la</c:v>
                </c:pt>
                <c:pt idx="11">
                  <c:v>26.8.</c:v>
                </c:pt>
                <c:pt idx="12">
                  <c:v>su</c:v>
                </c:pt>
                <c:pt idx="13">
                  <c:v>27.8.</c:v>
                </c:pt>
              </c:strCache>
            </c:strRef>
          </c:cat>
          <c:val>
            <c:numRef>
              <c:f>Tiedot!$F$843:$F$856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1594-48F9-99AD-553F17B2207D}"/>
            </c:ext>
          </c:extLst>
        </c:ser>
        <c:ser>
          <c:idx val="5"/>
          <c:order val="5"/>
          <c:tx>
            <c:strRef>
              <c:f>Tiedot!$G$842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Tiedot!$A$843:$A$856</c:f>
              <c:strCache>
                <c:ptCount val="14"/>
                <c:pt idx="0">
                  <c:v>ma</c:v>
                </c:pt>
                <c:pt idx="1">
                  <c:v>21.8.</c:v>
                </c:pt>
                <c:pt idx="2">
                  <c:v>ti</c:v>
                </c:pt>
                <c:pt idx="3">
                  <c:v>22.8.</c:v>
                </c:pt>
                <c:pt idx="4">
                  <c:v>ke</c:v>
                </c:pt>
                <c:pt idx="5">
                  <c:v>23.8.</c:v>
                </c:pt>
                <c:pt idx="6">
                  <c:v>to</c:v>
                </c:pt>
                <c:pt idx="7">
                  <c:v>24.8.</c:v>
                </c:pt>
                <c:pt idx="8">
                  <c:v>pe</c:v>
                </c:pt>
                <c:pt idx="9">
                  <c:v>25.8.</c:v>
                </c:pt>
                <c:pt idx="10">
                  <c:v>la</c:v>
                </c:pt>
                <c:pt idx="11">
                  <c:v>26.8.</c:v>
                </c:pt>
                <c:pt idx="12">
                  <c:v>su</c:v>
                </c:pt>
                <c:pt idx="13">
                  <c:v>27.8.</c:v>
                </c:pt>
              </c:strCache>
            </c:strRef>
          </c:cat>
          <c:val>
            <c:numRef>
              <c:f>Tiedot!$G$843:$G$856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1594-48F9-99AD-553F17B2207D}"/>
            </c:ext>
          </c:extLst>
        </c:ser>
        <c:ser>
          <c:idx val="6"/>
          <c:order val="6"/>
          <c:tx>
            <c:strRef>
              <c:f>Tiedot!$H$842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Tiedot!$A$843:$A$856</c:f>
              <c:strCache>
                <c:ptCount val="14"/>
                <c:pt idx="0">
                  <c:v>ma</c:v>
                </c:pt>
                <c:pt idx="1">
                  <c:v>21.8.</c:v>
                </c:pt>
                <c:pt idx="2">
                  <c:v>ti</c:v>
                </c:pt>
                <c:pt idx="3">
                  <c:v>22.8.</c:v>
                </c:pt>
                <c:pt idx="4">
                  <c:v>ke</c:v>
                </c:pt>
                <c:pt idx="5">
                  <c:v>23.8.</c:v>
                </c:pt>
                <c:pt idx="6">
                  <c:v>to</c:v>
                </c:pt>
                <c:pt idx="7">
                  <c:v>24.8.</c:v>
                </c:pt>
                <c:pt idx="8">
                  <c:v>pe</c:v>
                </c:pt>
                <c:pt idx="9">
                  <c:v>25.8.</c:v>
                </c:pt>
                <c:pt idx="10">
                  <c:v>la</c:v>
                </c:pt>
                <c:pt idx="11">
                  <c:v>26.8.</c:v>
                </c:pt>
                <c:pt idx="12">
                  <c:v>su</c:v>
                </c:pt>
                <c:pt idx="13">
                  <c:v>27.8.</c:v>
                </c:pt>
              </c:strCache>
            </c:strRef>
          </c:cat>
          <c:val>
            <c:numRef>
              <c:f>Tiedot!$H$843:$H$856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1594-48F9-99AD-553F17B220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4944536"/>
        <c:axId val="1"/>
      </c:barChart>
      <c:catAx>
        <c:axId val="384944536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4944536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353256561184682E-2"/>
          <c:y val="0.12337662337662574"/>
          <c:w val="0.86274840206957792"/>
          <c:h val="0.7694805194805196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Tiedot!$B$861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Tiedot!$A$862:$A$875</c:f>
              <c:strCache>
                <c:ptCount val="14"/>
                <c:pt idx="0">
                  <c:v>ma</c:v>
                </c:pt>
                <c:pt idx="1">
                  <c:v>28.8.</c:v>
                </c:pt>
                <c:pt idx="2">
                  <c:v>ti</c:v>
                </c:pt>
                <c:pt idx="3">
                  <c:v>29.8.</c:v>
                </c:pt>
                <c:pt idx="4">
                  <c:v>ke</c:v>
                </c:pt>
                <c:pt idx="5">
                  <c:v>30.8.</c:v>
                </c:pt>
                <c:pt idx="6">
                  <c:v>to</c:v>
                </c:pt>
                <c:pt idx="7">
                  <c:v>31.8.</c:v>
                </c:pt>
                <c:pt idx="8">
                  <c:v>pe</c:v>
                </c:pt>
                <c:pt idx="9">
                  <c:v>1.9.</c:v>
                </c:pt>
                <c:pt idx="10">
                  <c:v>la</c:v>
                </c:pt>
                <c:pt idx="11">
                  <c:v>2.9.</c:v>
                </c:pt>
                <c:pt idx="12">
                  <c:v>su</c:v>
                </c:pt>
                <c:pt idx="13">
                  <c:v>3.9.</c:v>
                </c:pt>
              </c:strCache>
            </c:strRef>
          </c:cat>
          <c:val>
            <c:numRef>
              <c:f>Tiedot!$B$862:$B$875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21CB-4BDA-B976-4EA88963D80A}"/>
            </c:ext>
          </c:extLst>
        </c:ser>
        <c:ser>
          <c:idx val="1"/>
          <c:order val="1"/>
          <c:tx>
            <c:strRef>
              <c:f>Tiedot!$C$861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Tiedot!$A$862:$A$875</c:f>
              <c:strCache>
                <c:ptCount val="14"/>
                <c:pt idx="0">
                  <c:v>ma</c:v>
                </c:pt>
                <c:pt idx="1">
                  <c:v>28.8.</c:v>
                </c:pt>
                <c:pt idx="2">
                  <c:v>ti</c:v>
                </c:pt>
                <c:pt idx="3">
                  <c:v>29.8.</c:v>
                </c:pt>
                <c:pt idx="4">
                  <c:v>ke</c:v>
                </c:pt>
                <c:pt idx="5">
                  <c:v>30.8.</c:v>
                </c:pt>
                <c:pt idx="6">
                  <c:v>to</c:v>
                </c:pt>
                <c:pt idx="7">
                  <c:v>31.8.</c:v>
                </c:pt>
                <c:pt idx="8">
                  <c:v>pe</c:v>
                </c:pt>
                <c:pt idx="9">
                  <c:v>1.9.</c:v>
                </c:pt>
                <c:pt idx="10">
                  <c:v>la</c:v>
                </c:pt>
                <c:pt idx="11">
                  <c:v>2.9.</c:v>
                </c:pt>
                <c:pt idx="12">
                  <c:v>su</c:v>
                </c:pt>
                <c:pt idx="13">
                  <c:v>3.9.</c:v>
                </c:pt>
              </c:strCache>
            </c:strRef>
          </c:cat>
          <c:val>
            <c:numRef>
              <c:f>Tiedot!$C$862:$C$875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21CB-4BDA-B976-4EA88963D80A}"/>
            </c:ext>
          </c:extLst>
        </c:ser>
        <c:ser>
          <c:idx val="2"/>
          <c:order val="2"/>
          <c:tx>
            <c:strRef>
              <c:f>Tiedot!$D$861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Tiedot!$A$862:$A$875</c:f>
              <c:strCache>
                <c:ptCount val="14"/>
                <c:pt idx="0">
                  <c:v>ma</c:v>
                </c:pt>
                <c:pt idx="1">
                  <c:v>28.8.</c:v>
                </c:pt>
                <c:pt idx="2">
                  <c:v>ti</c:v>
                </c:pt>
                <c:pt idx="3">
                  <c:v>29.8.</c:v>
                </c:pt>
                <c:pt idx="4">
                  <c:v>ke</c:v>
                </c:pt>
                <c:pt idx="5">
                  <c:v>30.8.</c:v>
                </c:pt>
                <c:pt idx="6">
                  <c:v>to</c:v>
                </c:pt>
                <c:pt idx="7">
                  <c:v>31.8.</c:v>
                </c:pt>
                <c:pt idx="8">
                  <c:v>pe</c:v>
                </c:pt>
                <c:pt idx="9">
                  <c:v>1.9.</c:v>
                </c:pt>
                <c:pt idx="10">
                  <c:v>la</c:v>
                </c:pt>
                <c:pt idx="11">
                  <c:v>2.9.</c:v>
                </c:pt>
                <c:pt idx="12">
                  <c:v>su</c:v>
                </c:pt>
                <c:pt idx="13">
                  <c:v>3.9.</c:v>
                </c:pt>
              </c:strCache>
            </c:strRef>
          </c:cat>
          <c:val>
            <c:numRef>
              <c:f>Tiedot!$D$862:$D$875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21CB-4BDA-B976-4EA88963D80A}"/>
            </c:ext>
          </c:extLst>
        </c:ser>
        <c:ser>
          <c:idx val="3"/>
          <c:order val="3"/>
          <c:tx>
            <c:strRef>
              <c:f>Tiedot!$E$861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Tiedot!$A$862:$A$875</c:f>
              <c:strCache>
                <c:ptCount val="14"/>
                <c:pt idx="0">
                  <c:v>ma</c:v>
                </c:pt>
                <c:pt idx="1">
                  <c:v>28.8.</c:v>
                </c:pt>
                <c:pt idx="2">
                  <c:v>ti</c:v>
                </c:pt>
                <c:pt idx="3">
                  <c:v>29.8.</c:v>
                </c:pt>
                <c:pt idx="4">
                  <c:v>ke</c:v>
                </c:pt>
                <c:pt idx="5">
                  <c:v>30.8.</c:v>
                </c:pt>
                <c:pt idx="6">
                  <c:v>to</c:v>
                </c:pt>
                <c:pt idx="7">
                  <c:v>31.8.</c:v>
                </c:pt>
                <c:pt idx="8">
                  <c:v>pe</c:v>
                </c:pt>
                <c:pt idx="9">
                  <c:v>1.9.</c:v>
                </c:pt>
                <c:pt idx="10">
                  <c:v>la</c:v>
                </c:pt>
                <c:pt idx="11">
                  <c:v>2.9.</c:v>
                </c:pt>
                <c:pt idx="12">
                  <c:v>su</c:v>
                </c:pt>
                <c:pt idx="13">
                  <c:v>3.9.</c:v>
                </c:pt>
              </c:strCache>
            </c:strRef>
          </c:cat>
          <c:val>
            <c:numRef>
              <c:f>Tiedot!$E$862:$E$875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21CB-4BDA-B976-4EA88963D80A}"/>
            </c:ext>
          </c:extLst>
        </c:ser>
        <c:ser>
          <c:idx val="4"/>
          <c:order val="4"/>
          <c:tx>
            <c:strRef>
              <c:f>Tiedot!$F$861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Tiedot!$A$862:$A$875</c:f>
              <c:strCache>
                <c:ptCount val="14"/>
                <c:pt idx="0">
                  <c:v>ma</c:v>
                </c:pt>
                <c:pt idx="1">
                  <c:v>28.8.</c:v>
                </c:pt>
                <c:pt idx="2">
                  <c:v>ti</c:v>
                </c:pt>
                <c:pt idx="3">
                  <c:v>29.8.</c:v>
                </c:pt>
                <c:pt idx="4">
                  <c:v>ke</c:v>
                </c:pt>
                <c:pt idx="5">
                  <c:v>30.8.</c:v>
                </c:pt>
                <c:pt idx="6">
                  <c:v>to</c:v>
                </c:pt>
                <c:pt idx="7">
                  <c:v>31.8.</c:v>
                </c:pt>
                <c:pt idx="8">
                  <c:v>pe</c:v>
                </c:pt>
                <c:pt idx="9">
                  <c:v>1.9.</c:v>
                </c:pt>
                <c:pt idx="10">
                  <c:v>la</c:v>
                </c:pt>
                <c:pt idx="11">
                  <c:v>2.9.</c:v>
                </c:pt>
                <c:pt idx="12">
                  <c:v>su</c:v>
                </c:pt>
                <c:pt idx="13">
                  <c:v>3.9.</c:v>
                </c:pt>
              </c:strCache>
            </c:strRef>
          </c:cat>
          <c:val>
            <c:numRef>
              <c:f>Tiedot!$F$862:$F$875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21CB-4BDA-B976-4EA88963D80A}"/>
            </c:ext>
          </c:extLst>
        </c:ser>
        <c:ser>
          <c:idx val="5"/>
          <c:order val="5"/>
          <c:tx>
            <c:strRef>
              <c:f>Tiedot!$G$861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Tiedot!$A$862:$A$875</c:f>
              <c:strCache>
                <c:ptCount val="14"/>
                <c:pt idx="0">
                  <c:v>ma</c:v>
                </c:pt>
                <c:pt idx="1">
                  <c:v>28.8.</c:v>
                </c:pt>
                <c:pt idx="2">
                  <c:v>ti</c:v>
                </c:pt>
                <c:pt idx="3">
                  <c:v>29.8.</c:v>
                </c:pt>
                <c:pt idx="4">
                  <c:v>ke</c:v>
                </c:pt>
                <c:pt idx="5">
                  <c:v>30.8.</c:v>
                </c:pt>
                <c:pt idx="6">
                  <c:v>to</c:v>
                </c:pt>
                <c:pt idx="7">
                  <c:v>31.8.</c:v>
                </c:pt>
                <c:pt idx="8">
                  <c:v>pe</c:v>
                </c:pt>
                <c:pt idx="9">
                  <c:v>1.9.</c:v>
                </c:pt>
                <c:pt idx="10">
                  <c:v>la</c:v>
                </c:pt>
                <c:pt idx="11">
                  <c:v>2.9.</c:v>
                </c:pt>
                <c:pt idx="12">
                  <c:v>su</c:v>
                </c:pt>
                <c:pt idx="13">
                  <c:v>3.9.</c:v>
                </c:pt>
              </c:strCache>
            </c:strRef>
          </c:cat>
          <c:val>
            <c:numRef>
              <c:f>Tiedot!$G$862:$G$875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21CB-4BDA-B976-4EA88963D80A}"/>
            </c:ext>
          </c:extLst>
        </c:ser>
        <c:ser>
          <c:idx val="6"/>
          <c:order val="6"/>
          <c:tx>
            <c:strRef>
              <c:f>Tiedot!$H$861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Tiedot!$A$862:$A$875</c:f>
              <c:strCache>
                <c:ptCount val="14"/>
                <c:pt idx="0">
                  <c:v>ma</c:v>
                </c:pt>
                <c:pt idx="1">
                  <c:v>28.8.</c:v>
                </c:pt>
                <c:pt idx="2">
                  <c:v>ti</c:v>
                </c:pt>
                <c:pt idx="3">
                  <c:v>29.8.</c:v>
                </c:pt>
                <c:pt idx="4">
                  <c:v>ke</c:v>
                </c:pt>
                <c:pt idx="5">
                  <c:v>30.8.</c:v>
                </c:pt>
                <c:pt idx="6">
                  <c:v>to</c:v>
                </c:pt>
                <c:pt idx="7">
                  <c:v>31.8.</c:v>
                </c:pt>
                <c:pt idx="8">
                  <c:v>pe</c:v>
                </c:pt>
                <c:pt idx="9">
                  <c:v>1.9.</c:v>
                </c:pt>
                <c:pt idx="10">
                  <c:v>la</c:v>
                </c:pt>
                <c:pt idx="11">
                  <c:v>2.9.</c:v>
                </c:pt>
                <c:pt idx="12">
                  <c:v>su</c:v>
                </c:pt>
                <c:pt idx="13">
                  <c:v>3.9.</c:v>
                </c:pt>
              </c:strCache>
            </c:strRef>
          </c:cat>
          <c:val>
            <c:numRef>
              <c:f>Tiedot!$H$862:$H$875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21CB-4BDA-B976-4EA88963D8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4934368"/>
        <c:axId val="1"/>
      </c:barChart>
      <c:catAx>
        <c:axId val="384934368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4934368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353256561184682E-2"/>
          <c:y val="0.12541294545736206"/>
          <c:w val="0.86274840206957792"/>
          <c:h val="0.76567903542390192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Tiedot!$B$880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Tiedot!$A$881:$A$894</c:f>
              <c:strCache>
                <c:ptCount val="14"/>
                <c:pt idx="0">
                  <c:v>ma</c:v>
                </c:pt>
                <c:pt idx="1">
                  <c:v>4.9.</c:v>
                </c:pt>
                <c:pt idx="2">
                  <c:v>ti</c:v>
                </c:pt>
                <c:pt idx="3">
                  <c:v>5.9.</c:v>
                </c:pt>
                <c:pt idx="4">
                  <c:v>ke</c:v>
                </c:pt>
                <c:pt idx="5">
                  <c:v>6.9.</c:v>
                </c:pt>
                <c:pt idx="6">
                  <c:v>to</c:v>
                </c:pt>
                <c:pt idx="7">
                  <c:v>7.9.</c:v>
                </c:pt>
                <c:pt idx="8">
                  <c:v>pe</c:v>
                </c:pt>
                <c:pt idx="9">
                  <c:v>8.9.</c:v>
                </c:pt>
                <c:pt idx="10">
                  <c:v>la</c:v>
                </c:pt>
                <c:pt idx="11">
                  <c:v>9.9.</c:v>
                </c:pt>
                <c:pt idx="12">
                  <c:v>su</c:v>
                </c:pt>
                <c:pt idx="13">
                  <c:v>10.9.</c:v>
                </c:pt>
              </c:strCache>
            </c:strRef>
          </c:cat>
          <c:val>
            <c:numRef>
              <c:f>Tiedot!$B$881:$B$894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C9EB-4254-9143-F10F89EF6B6A}"/>
            </c:ext>
          </c:extLst>
        </c:ser>
        <c:ser>
          <c:idx val="1"/>
          <c:order val="1"/>
          <c:tx>
            <c:strRef>
              <c:f>Tiedot!$C$880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Tiedot!$A$881:$A$894</c:f>
              <c:strCache>
                <c:ptCount val="14"/>
                <c:pt idx="0">
                  <c:v>ma</c:v>
                </c:pt>
                <c:pt idx="1">
                  <c:v>4.9.</c:v>
                </c:pt>
                <c:pt idx="2">
                  <c:v>ti</c:v>
                </c:pt>
                <c:pt idx="3">
                  <c:v>5.9.</c:v>
                </c:pt>
                <c:pt idx="4">
                  <c:v>ke</c:v>
                </c:pt>
                <c:pt idx="5">
                  <c:v>6.9.</c:v>
                </c:pt>
                <c:pt idx="6">
                  <c:v>to</c:v>
                </c:pt>
                <c:pt idx="7">
                  <c:v>7.9.</c:v>
                </c:pt>
                <c:pt idx="8">
                  <c:v>pe</c:v>
                </c:pt>
                <c:pt idx="9">
                  <c:v>8.9.</c:v>
                </c:pt>
                <c:pt idx="10">
                  <c:v>la</c:v>
                </c:pt>
                <c:pt idx="11">
                  <c:v>9.9.</c:v>
                </c:pt>
                <c:pt idx="12">
                  <c:v>su</c:v>
                </c:pt>
                <c:pt idx="13">
                  <c:v>10.9.</c:v>
                </c:pt>
              </c:strCache>
            </c:strRef>
          </c:cat>
          <c:val>
            <c:numRef>
              <c:f>Tiedot!$C$881:$C$894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C9EB-4254-9143-F10F89EF6B6A}"/>
            </c:ext>
          </c:extLst>
        </c:ser>
        <c:ser>
          <c:idx val="2"/>
          <c:order val="2"/>
          <c:tx>
            <c:strRef>
              <c:f>Tiedot!$D$880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Tiedot!$A$881:$A$894</c:f>
              <c:strCache>
                <c:ptCount val="14"/>
                <c:pt idx="0">
                  <c:v>ma</c:v>
                </c:pt>
                <c:pt idx="1">
                  <c:v>4.9.</c:v>
                </c:pt>
                <c:pt idx="2">
                  <c:v>ti</c:v>
                </c:pt>
                <c:pt idx="3">
                  <c:v>5.9.</c:v>
                </c:pt>
                <c:pt idx="4">
                  <c:v>ke</c:v>
                </c:pt>
                <c:pt idx="5">
                  <c:v>6.9.</c:v>
                </c:pt>
                <c:pt idx="6">
                  <c:v>to</c:v>
                </c:pt>
                <c:pt idx="7">
                  <c:v>7.9.</c:v>
                </c:pt>
                <c:pt idx="8">
                  <c:v>pe</c:v>
                </c:pt>
                <c:pt idx="9">
                  <c:v>8.9.</c:v>
                </c:pt>
                <c:pt idx="10">
                  <c:v>la</c:v>
                </c:pt>
                <c:pt idx="11">
                  <c:v>9.9.</c:v>
                </c:pt>
                <c:pt idx="12">
                  <c:v>su</c:v>
                </c:pt>
                <c:pt idx="13">
                  <c:v>10.9.</c:v>
                </c:pt>
              </c:strCache>
            </c:strRef>
          </c:cat>
          <c:val>
            <c:numRef>
              <c:f>Tiedot!$D$881:$D$894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C9EB-4254-9143-F10F89EF6B6A}"/>
            </c:ext>
          </c:extLst>
        </c:ser>
        <c:ser>
          <c:idx val="3"/>
          <c:order val="3"/>
          <c:tx>
            <c:strRef>
              <c:f>Tiedot!$E$880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Tiedot!$A$881:$A$894</c:f>
              <c:strCache>
                <c:ptCount val="14"/>
                <c:pt idx="0">
                  <c:v>ma</c:v>
                </c:pt>
                <c:pt idx="1">
                  <c:v>4.9.</c:v>
                </c:pt>
                <c:pt idx="2">
                  <c:v>ti</c:v>
                </c:pt>
                <c:pt idx="3">
                  <c:v>5.9.</c:v>
                </c:pt>
                <c:pt idx="4">
                  <c:v>ke</c:v>
                </c:pt>
                <c:pt idx="5">
                  <c:v>6.9.</c:v>
                </c:pt>
                <c:pt idx="6">
                  <c:v>to</c:v>
                </c:pt>
                <c:pt idx="7">
                  <c:v>7.9.</c:v>
                </c:pt>
                <c:pt idx="8">
                  <c:v>pe</c:v>
                </c:pt>
                <c:pt idx="9">
                  <c:v>8.9.</c:v>
                </c:pt>
                <c:pt idx="10">
                  <c:v>la</c:v>
                </c:pt>
                <c:pt idx="11">
                  <c:v>9.9.</c:v>
                </c:pt>
                <c:pt idx="12">
                  <c:v>su</c:v>
                </c:pt>
                <c:pt idx="13">
                  <c:v>10.9.</c:v>
                </c:pt>
              </c:strCache>
            </c:strRef>
          </c:cat>
          <c:val>
            <c:numRef>
              <c:f>Tiedot!$E$881:$E$894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C9EB-4254-9143-F10F89EF6B6A}"/>
            </c:ext>
          </c:extLst>
        </c:ser>
        <c:ser>
          <c:idx val="4"/>
          <c:order val="4"/>
          <c:tx>
            <c:strRef>
              <c:f>Tiedot!$F$880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Tiedot!$A$881:$A$894</c:f>
              <c:strCache>
                <c:ptCount val="14"/>
                <c:pt idx="0">
                  <c:v>ma</c:v>
                </c:pt>
                <c:pt idx="1">
                  <c:v>4.9.</c:v>
                </c:pt>
                <c:pt idx="2">
                  <c:v>ti</c:v>
                </c:pt>
                <c:pt idx="3">
                  <c:v>5.9.</c:v>
                </c:pt>
                <c:pt idx="4">
                  <c:v>ke</c:v>
                </c:pt>
                <c:pt idx="5">
                  <c:v>6.9.</c:v>
                </c:pt>
                <c:pt idx="6">
                  <c:v>to</c:v>
                </c:pt>
                <c:pt idx="7">
                  <c:v>7.9.</c:v>
                </c:pt>
                <c:pt idx="8">
                  <c:v>pe</c:v>
                </c:pt>
                <c:pt idx="9">
                  <c:v>8.9.</c:v>
                </c:pt>
                <c:pt idx="10">
                  <c:v>la</c:v>
                </c:pt>
                <c:pt idx="11">
                  <c:v>9.9.</c:v>
                </c:pt>
                <c:pt idx="12">
                  <c:v>su</c:v>
                </c:pt>
                <c:pt idx="13">
                  <c:v>10.9.</c:v>
                </c:pt>
              </c:strCache>
            </c:strRef>
          </c:cat>
          <c:val>
            <c:numRef>
              <c:f>Tiedot!$F$881:$F$894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C9EB-4254-9143-F10F89EF6B6A}"/>
            </c:ext>
          </c:extLst>
        </c:ser>
        <c:ser>
          <c:idx val="5"/>
          <c:order val="5"/>
          <c:tx>
            <c:strRef>
              <c:f>Tiedot!$G$880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Tiedot!$A$881:$A$894</c:f>
              <c:strCache>
                <c:ptCount val="14"/>
                <c:pt idx="0">
                  <c:v>ma</c:v>
                </c:pt>
                <c:pt idx="1">
                  <c:v>4.9.</c:v>
                </c:pt>
                <c:pt idx="2">
                  <c:v>ti</c:v>
                </c:pt>
                <c:pt idx="3">
                  <c:v>5.9.</c:v>
                </c:pt>
                <c:pt idx="4">
                  <c:v>ke</c:v>
                </c:pt>
                <c:pt idx="5">
                  <c:v>6.9.</c:v>
                </c:pt>
                <c:pt idx="6">
                  <c:v>to</c:v>
                </c:pt>
                <c:pt idx="7">
                  <c:v>7.9.</c:v>
                </c:pt>
                <c:pt idx="8">
                  <c:v>pe</c:v>
                </c:pt>
                <c:pt idx="9">
                  <c:v>8.9.</c:v>
                </c:pt>
                <c:pt idx="10">
                  <c:v>la</c:v>
                </c:pt>
                <c:pt idx="11">
                  <c:v>9.9.</c:v>
                </c:pt>
                <c:pt idx="12">
                  <c:v>su</c:v>
                </c:pt>
                <c:pt idx="13">
                  <c:v>10.9.</c:v>
                </c:pt>
              </c:strCache>
            </c:strRef>
          </c:cat>
          <c:val>
            <c:numRef>
              <c:f>Tiedot!$G$881:$G$894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C9EB-4254-9143-F10F89EF6B6A}"/>
            </c:ext>
          </c:extLst>
        </c:ser>
        <c:ser>
          <c:idx val="6"/>
          <c:order val="6"/>
          <c:tx>
            <c:strRef>
              <c:f>Tiedot!$H$880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Tiedot!$A$881:$A$894</c:f>
              <c:strCache>
                <c:ptCount val="14"/>
                <c:pt idx="0">
                  <c:v>ma</c:v>
                </c:pt>
                <c:pt idx="1">
                  <c:v>4.9.</c:v>
                </c:pt>
                <c:pt idx="2">
                  <c:v>ti</c:v>
                </c:pt>
                <c:pt idx="3">
                  <c:v>5.9.</c:v>
                </c:pt>
                <c:pt idx="4">
                  <c:v>ke</c:v>
                </c:pt>
                <c:pt idx="5">
                  <c:v>6.9.</c:v>
                </c:pt>
                <c:pt idx="6">
                  <c:v>to</c:v>
                </c:pt>
                <c:pt idx="7">
                  <c:v>7.9.</c:v>
                </c:pt>
                <c:pt idx="8">
                  <c:v>pe</c:v>
                </c:pt>
                <c:pt idx="9">
                  <c:v>8.9.</c:v>
                </c:pt>
                <c:pt idx="10">
                  <c:v>la</c:v>
                </c:pt>
                <c:pt idx="11">
                  <c:v>9.9.</c:v>
                </c:pt>
                <c:pt idx="12">
                  <c:v>su</c:v>
                </c:pt>
                <c:pt idx="13">
                  <c:v>10.9.</c:v>
                </c:pt>
              </c:strCache>
            </c:strRef>
          </c:cat>
          <c:val>
            <c:numRef>
              <c:f>Tiedot!$H$881:$H$894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C9EB-4254-9143-F10F89EF6B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4943552"/>
        <c:axId val="1"/>
      </c:barChart>
      <c:catAx>
        <c:axId val="384943552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4943552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031406462491005E-2"/>
          <c:y val="0.12337662337662574"/>
          <c:w val="0.86328289658145263"/>
          <c:h val="0.7694805194805196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Tiedot!$B$899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Tiedot!$A$900:$A$913</c:f>
              <c:strCache>
                <c:ptCount val="14"/>
                <c:pt idx="0">
                  <c:v>ma</c:v>
                </c:pt>
                <c:pt idx="1">
                  <c:v>11.9.</c:v>
                </c:pt>
                <c:pt idx="2">
                  <c:v>ti</c:v>
                </c:pt>
                <c:pt idx="3">
                  <c:v>12.9.</c:v>
                </c:pt>
                <c:pt idx="4">
                  <c:v>ke</c:v>
                </c:pt>
                <c:pt idx="5">
                  <c:v>13.9.</c:v>
                </c:pt>
                <c:pt idx="6">
                  <c:v>to</c:v>
                </c:pt>
                <c:pt idx="7">
                  <c:v>14.9.</c:v>
                </c:pt>
                <c:pt idx="8">
                  <c:v>pe</c:v>
                </c:pt>
                <c:pt idx="9">
                  <c:v>15.9.</c:v>
                </c:pt>
                <c:pt idx="10">
                  <c:v>la</c:v>
                </c:pt>
                <c:pt idx="11">
                  <c:v>16.9.</c:v>
                </c:pt>
                <c:pt idx="12">
                  <c:v>su</c:v>
                </c:pt>
                <c:pt idx="13">
                  <c:v>17.9.</c:v>
                </c:pt>
              </c:strCache>
            </c:strRef>
          </c:cat>
          <c:val>
            <c:numRef>
              <c:f>Tiedot!$B$900:$B$913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913B-4AC8-AB0C-35EF2E1BF9E8}"/>
            </c:ext>
          </c:extLst>
        </c:ser>
        <c:ser>
          <c:idx val="1"/>
          <c:order val="1"/>
          <c:tx>
            <c:strRef>
              <c:f>Tiedot!$C$899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Tiedot!$A$900:$A$913</c:f>
              <c:strCache>
                <c:ptCount val="14"/>
                <c:pt idx="0">
                  <c:v>ma</c:v>
                </c:pt>
                <c:pt idx="1">
                  <c:v>11.9.</c:v>
                </c:pt>
                <c:pt idx="2">
                  <c:v>ti</c:v>
                </c:pt>
                <c:pt idx="3">
                  <c:v>12.9.</c:v>
                </c:pt>
                <c:pt idx="4">
                  <c:v>ke</c:v>
                </c:pt>
                <c:pt idx="5">
                  <c:v>13.9.</c:v>
                </c:pt>
                <c:pt idx="6">
                  <c:v>to</c:v>
                </c:pt>
                <c:pt idx="7">
                  <c:v>14.9.</c:v>
                </c:pt>
                <c:pt idx="8">
                  <c:v>pe</c:v>
                </c:pt>
                <c:pt idx="9">
                  <c:v>15.9.</c:v>
                </c:pt>
                <c:pt idx="10">
                  <c:v>la</c:v>
                </c:pt>
                <c:pt idx="11">
                  <c:v>16.9.</c:v>
                </c:pt>
                <c:pt idx="12">
                  <c:v>su</c:v>
                </c:pt>
                <c:pt idx="13">
                  <c:v>17.9.</c:v>
                </c:pt>
              </c:strCache>
            </c:strRef>
          </c:cat>
          <c:val>
            <c:numRef>
              <c:f>Tiedot!$C$900:$C$913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913B-4AC8-AB0C-35EF2E1BF9E8}"/>
            </c:ext>
          </c:extLst>
        </c:ser>
        <c:ser>
          <c:idx val="2"/>
          <c:order val="2"/>
          <c:tx>
            <c:strRef>
              <c:f>Tiedot!$D$899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Tiedot!$A$900:$A$913</c:f>
              <c:strCache>
                <c:ptCount val="14"/>
                <c:pt idx="0">
                  <c:v>ma</c:v>
                </c:pt>
                <c:pt idx="1">
                  <c:v>11.9.</c:v>
                </c:pt>
                <c:pt idx="2">
                  <c:v>ti</c:v>
                </c:pt>
                <c:pt idx="3">
                  <c:v>12.9.</c:v>
                </c:pt>
                <c:pt idx="4">
                  <c:v>ke</c:v>
                </c:pt>
                <c:pt idx="5">
                  <c:v>13.9.</c:v>
                </c:pt>
                <c:pt idx="6">
                  <c:v>to</c:v>
                </c:pt>
                <c:pt idx="7">
                  <c:v>14.9.</c:v>
                </c:pt>
                <c:pt idx="8">
                  <c:v>pe</c:v>
                </c:pt>
                <c:pt idx="9">
                  <c:v>15.9.</c:v>
                </c:pt>
                <c:pt idx="10">
                  <c:v>la</c:v>
                </c:pt>
                <c:pt idx="11">
                  <c:v>16.9.</c:v>
                </c:pt>
                <c:pt idx="12">
                  <c:v>su</c:v>
                </c:pt>
                <c:pt idx="13">
                  <c:v>17.9.</c:v>
                </c:pt>
              </c:strCache>
            </c:strRef>
          </c:cat>
          <c:val>
            <c:numRef>
              <c:f>Tiedot!$D$900:$D$913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913B-4AC8-AB0C-35EF2E1BF9E8}"/>
            </c:ext>
          </c:extLst>
        </c:ser>
        <c:ser>
          <c:idx val="3"/>
          <c:order val="3"/>
          <c:tx>
            <c:strRef>
              <c:f>Tiedot!$E$899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Tiedot!$A$900:$A$913</c:f>
              <c:strCache>
                <c:ptCount val="14"/>
                <c:pt idx="0">
                  <c:v>ma</c:v>
                </c:pt>
                <c:pt idx="1">
                  <c:v>11.9.</c:v>
                </c:pt>
                <c:pt idx="2">
                  <c:v>ti</c:v>
                </c:pt>
                <c:pt idx="3">
                  <c:v>12.9.</c:v>
                </c:pt>
                <c:pt idx="4">
                  <c:v>ke</c:v>
                </c:pt>
                <c:pt idx="5">
                  <c:v>13.9.</c:v>
                </c:pt>
                <c:pt idx="6">
                  <c:v>to</c:v>
                </c:pt>
                <c:pt idx="7">
                  <c:v>14.9.</c:v>
                </c:pt>
                <c:pt idx="8">
                  <c:v>pe</c:v>
                </c:pt>
                <c:pt idx="9">
                  <c:v>15.9.</c:v>
                </c:pt>
                <c:pt idx="10">
                  <c:v>la</c:v>
                </c:pt>
                <c:pt idx="11">
                  <c:v>16.9.</c:v>
                </c:pt>
                <c:pt idx="12">
                  <c:v>su</c:v>
                </c:pt>
                <c:pt idx="13">
                  <c:v>17.9.</c:v>
                </c:pt>
              </c:strCache>
            </c:strRef>
          </c:cat>
          <c:val>
            <c:numRef>
              <c:f>Tiedot!$E$900:$E$913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913B-4AC8-AB0C-35EF2E1BF9E8}"/>
            </c:ext>
          </c:extLst>
        </c:ser>
        <c:ser>
          <c:idx val="4"/>
          <c:order val="4"/>
          <c:tx>
            <c:strRef>
              <c:f>Tiedot!$F$899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Tiedot!$A$900:$A$913</c:f>
              <c:strCache>
                <c:ptCount val="14"/>
                <c:pt idx="0">
                  <c:v>ma</c:v>
                </c:pt>
                <c:pt idx="1">
                  <c:v>11.9.</c:v>
                </c:pt>
                <c:pt idx="2">
                  <c:v>ti</c:v>
                </c:pt>
                <c:pt idx="3">
                  <c:v>12.9.</c:v>
                </c:pt>
                <c:pt idx="4">
                  <c:v>ke</c:v>
                </c:pt>
                <c:pt idx="5">
                  <c:v>13.9.</c:v>
                </c:pt>
                <c:pt idx="6">
                  <c:v>to</c:v>
                </c:pt>
                <c:pt idx="7">
                  <c:v>14.9.</c:v>
                </c:pt>
                <c:pt idx="8">
                  <c:v>pe</c:v>
                </c:pt>
                <c:pt idx="9">
                  <c:v>15.9.</c:v>
                </c:pt>
                <c:pt idx="10">
                  <c:v>la</c:v>
                </c:pt>
                <c:pt idx="11">
                  <c:v>16.9.</c:v>
                </c:pt>
                <c:pt idx="12">
                  <c:v>su</c:v>
                </c:pt>
                <c:pt idx="13">
                  <c:v>17.9.</c:v>
                </c:pt>
              </c:strCache>
            </c:strRef>
          </c:cat>
          <c:val>
            <c:numRef>
              <c:f>Tiedot!$F$900:$F$913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913B-4AC8-AB0C-35EF2E1BF9E8}"/>
            </c:ext>
          </c:extLst>
        </c:ser>
        <c:ser>
          <c:idx val="5"/>
          <c:order val="5"/>
          <c:tx>
            <c:strRef>
              <c:f>Tiedot!$G$899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Tiedot!$A$900:$A$913</c:f>
              <c:strCache>
                <c:ptCount val="14"/>
                <c:pt idx="0">
                  <c:v>ma</c:v>
                </c:pt>
                <c:pt idx="1">
                  <c:v>11.9.</c:v>
                </c:pt>
                <c:pt idx="2">
                  <c:v>ti</c:v>
                </c:pt>
                <c:pt idx="3">
                  <c:v>12.9.</c:v>
                </c:pt>
                <c:pt idx="4">
                  <c:v>ke</c:v>
                </c:pt>
                <c:pt idx="5">
                  <c:v>13.9.</c:v>
                </c:pt>
                <c:pt idx="6">
                  <c:v>to</c:v>
                </c:pt>
                <c:pt idx="7">
                  <c:v>14.9.</c:v>
                </c:pt>
                <c:pt idx="8">
                  <c:v>pe</c:v>
                </c:pt>
                <c:pt idx="9">
                  <c:v>15.9.</c:v>
                </c:pt>
                <c:pt idx="10">
                  <c:v>la</c:v>
                </c:pt>
                <c:pt idx="11">
                  <c:v>16.9.</c:v>
                </c:pt>
                <c:pt idx="12">
                  <c:v>su</c:v>
                </c:pt>
                <c:pt idx="13">
                  <c:v>17.9.</c:v>
                </c:pt>
              </c:strCache>
            </c:strRef>
          </c:cat>
          <c:val>
            <c:numRef>
              <c:f>Tiedot!$G$900:$G$913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913B-4AC8-AB0C-35EF2E1BF9E8}"/>
            </c:ext>
          </c:extLst>
        </c:ser>
        <c:ser>
          <c:idx val="6"/>
          <c:order val="6"/>
          <c:tx>
            <c:strRef>
              <c:f>Tiedot!$H$899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Tiedot!$A$900:$A$913</c:f>
              <c:strCache>
                <c:ptCount val="14"/>
                <c:pt idx="0">
                  <c:v>ma</c:v>
                </c:pt>
                <c:pt idx="1">
                  <c:v>11.9.</c:v>
                </c:pt>
                <c:pt idx="2">
                  <c:v>ti</c:v>
                </c:pt>
                <c:pt idx="3">
                  <c:v>12.9.</c:v>
                </c:pt>
                <c:pt idx="4">
                  <c:v>ke</c:v>
                </c:pt>
                <c:pt idx="5">
                  <c:v>13.9.</c:v>
                </c:pt>
                <c:pt idx="6">
                  <c:v>to</c:v>
                </c:pt>
                <c:pt idx="7">
                  <c:v>14.9.</c:v>
                </c:pt>
                <c:pt idx="8">
                  <c:v>pe</c:v>
                </c:pt>
                <c:pt idx="9">
                  <c:v>15.9.</c:v>
                </c:pt>
                <c:pt idx="10">
                  <c:v>la</c:v>
                </c:pt>
                <c:pt idx="11">
                  <c:v>16.9.</c:v>
                </c:pt>
                <c:pt idx="12">
                  <c:v>su</c:v>
                </c:pt>
                <c:pt idx="13">
                  <c:v>17.9.</c:v>
                </c:pt>
              </c:strCache>
            </c:strRef>
          </c:cat>
          <c:val>
            <c:numRef>
              <c:f>Tiedot!$H$900:$H$913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913B-4AC8-AB0C-35EF2E1BF9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4937648"/>
        <c:axId val="1"/>
      </c:barChart>
      <c:catAx>
        <c:axId val="384937648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4937648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031406462491005E-2"/>
          <c:y val="0.12418340285246518"/>
          <c:w val="0.86328289658145263"/>
          <c:h val="0.76797630711392961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Tiedot!$B$918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Tiedot!$A$919:$A$932</c:f>
              <c:strCache>
                <c:ptCount val="14"/>
                <c:pt idx="0">
                  <c:v>ma</c:v>
                </c:pt>
                <c:pt idx="1">
                  <c:v>18.9.</c:v>
                </c:pt>
                <c:pt idx="2">
                  <c:v>ti</c:v>
                </c:pt>
                <c:pt idx="3">
                  <c:v>19.9.</c:v>
                </c:pt>
                <c:pt idx="4">
                  <c:v>ke</c:v>
                </c:pt>
                <c:pt idx="5">
                  <c:v>20.9.</c:v>
                </c:pt>
                <c:pt idx="6">
                  <c:v>to</c:v>
                </c:pt>
                <c:pt idx="7">
                  <c:v>21.9.</c:v>
                </c:pt>
                <c:pt idx="8">
                  <c:v>pe</c:v>
                </c:pt>
                <c:pt idx="9">
                  <c:v>22.9.</c:v>
                </c:pt>
                <c:pt idx="10">
                  <c:v>la</c:v>
                </c:pt>
                <c:pt idx="11">
                  <c:v>23.9.</c:v>
                </c:pt>
                <c:pt idx="12">
                  <c:v>su</c:v>
                </c:pt>
                <c:pt idx="13">
                  <c:v>24.9.</c:v>
                </c:pt>
              </c:strCache>
            </c:strRef>
          </c:cat>
          <c:val>
            <c:numRef>
              <c:f>Tiedot!$B$919:$B$932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AE91-4416-92EC-6A092C4C0E92}"/>
            </c:ext>
          </c:extLst>
        </c:ser>
        <c:ser>
          <c:idx val="1"/>
          <c:order val="1"/>
          <c:tx>
            <c:strRef>
              <c:f>Tiedot!$C$918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Tiedot!$A$919:$A$932</c:f>
              <c:strCache>
                <c:ptCount val="14"/>
                <c:pt idx="0">
                  <c:v>ma</c:v>
                </c:pt>
                <c:pt idx="1">
                  <c:v>18.9.</c:v>
                </c:pt>
                <c:pt idx="2">
                  <c:v>ti</c:v>
                </c:pt>
                <c:pt idx="3">
                  <c:v>19.9.</c:v>
                </c:pt>
                <c:pt idx="4">
                  <c:v>ke</c:v>
                </c:pt>
                <c:pt idx="5">
                  <c:v>20.9.</c:v>
                </c:pt>
                <c:pt idx="6">
                  <c:v>to</c:v>
                </c:pt>
                <c:pt idx="7">
                  <c:v>21.9.</c:v>
                </c:pt>
                <c:pt idx="8">
                  <c:v>pe</c:v>
                </c:pt>
                <c:pt idx="9">
                  <c:v>22.9.</c:v>
                </c:pt>
                <c:pt idx="10">
                  <c:v>la</c:v>
                </c:pt>
                <c:pt idx="11">
                  <c:v>23.9.</c:v>
                </c:pt>
                <c:pt idx="12">
                  <c:v>su</c:v>
                </c:pt>
                <c:pt idx="13">
                  <c:v>24.9.</c:v>
                </c:pt>
              </c:strCache>
            </c:strRef>
          </c:cat>
          <c:val>
            <c:numRef>
              <c:f>Tiedot!$C$919:$C$932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AE91-4416-92EC-6A092C4C0E92}"/>
            </c:ext>
          </c:extLst>
        </c:ser>
        <c:ser>
          <c:idx val="2"/>
          <c:order val="2"/>
          <c:tx>
            <c:strRef>
              <c:f>Tiedot!$D$918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Tiedot!$A$919:$A$932</c:f>
              <c:strCache>
                <c:ptCount val="14"/>
                <c:pt idx="0">
                  <c:v>ma</c:v>
                </c:pt>
                <c:pt idx="1">
                  <c:v>18.9.</c:v>
                </c:pt>
                <c:pt idx="2">
                  <c:v>ti</c:v>
                </c:pt>
                <c:pt idx="3">
                  <c:v>19.9.</c:v>
                </c:pt>
                <c:pt idx="4">
                  <c:v>ke</c:v>
                </c:pt>
                <c:pt idx="5">
                  <c:v>20.9.</c:v>
                </c:pt>
                <c:pt idx="6">
                  <c:v>to</c:v>
                </c:pt>
                <c:pt idx="7">
                  <c:v>21.9.</c:v>
                </c:pt>
                <c:pt idx="8">
                  <c:v>pe</c:v>
                </c:pt>
                <c:pt idx="9">
                  <c:v>22.9.</c:v>
                </c:pt>
                <c:pt idx="10">
                  <c:v>la</c:v>
                </c:pt>
                <c:pt idx="11">
                  <c:v>23.9.</c:v>
                </c:pt>
                <c:pt idx="12">
                  <c:v>su</c:v>
                </c:pt>
                <c:pt idx="13">
                  <c:v>24.9.</c:v>
                </c:pt>
              </c:strCache>
            </c:strRef>
          </c:cat>
          <c:val>
            <c:numRef>
              <c:f>Tiedot!$D$919:$D$932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AE91-4416-92EC-6A092C4C0E92}"/>
            </c:ext>
          </c:extLst>
        </c:ser>
        <c:ser>
          <c:idx val="3"/>
          <c:order val="3"/>
          <c:tx>
            <c:strRef>
              <c:f>Tiedot!$E$918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Tiedot!$A$919:$A$932</c:f>
              <c:strCache>
                <c:ptCount val="14"/>
                <c:pt idx="0">
                  <c:v>ma</c:v>
                </c:pt>
                <c:pt idx="1">
                  <c:v>18.9.</c:v>
                </c:pt>
                <c:pt idx="2">
                  <c:v>ti</c:v>
                </c:pt>
                <c:pt idx="3">
                  <c:v>19.9.</c:v>
                </c:pt>
                <c:pt idx="4">
                  <c:v>ke</c:v>
                </c:pt>
                <c:pt idx="5">
                  <c:v>20.9.</c:v>
                </c:pt>
                <c:pt idx="6">
                  <c:v>to</c:v>
                </c:pt>
                <c:pt idx="7">
                  <c:v>21.9.</c:v>
                </c:pt>
                <c:pt idx="8">
                  <c:v>pe</c:v>
                </c:pt>
                <c:pt idx="9">
                  <c:v>22.9.</c:v>
                </c:pt>
                <c:pt idx="10">
                  <c:v>la</c:v>
                </c:pt>
                <c:pt idx="11">
                  <c:v>23.9.</c:v>
                </c:pt>
                <c:pt idx="12">
                  <c:v>su</c:v>
                </c:pt>
                <c:pt idx="13">
                  <c:v>24.9.</c:v>
                </c:pt>
              </c:strCache>
            </c:strRef>
          </c:cat>
          <c:val>
            <c:numRef>
              <c:f>Tiedot!$E$919:$E$932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AE91-4416-92EC-6A092C4C0E92}"/>
            </c:ext>
          </c:extLst>
        </c:ser>
        <c:ser>
          <c:idx val="4"/>
          <c:order val="4"/>
          <c:tx>
            <c:strRef>
              <c:f>Tiedot!$F$918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Tiedot!$A$919:$A$932</c:f>
              <c:strCache>
                <c:ptCount val="14"/>
                <c:pt idx="0">
                  <c:v>ma</c:v>
                </c:pt>
                <c:pt idx="1">
                  <c:v>18.9.</c:v>
                </c:pt>
                <c:pt idx="2">
                  <c:v>ti</c:v>
                </c:pt>
                <c:pt idx="3">
                  <c:v>19.9.</c:v>
                </c:pt>
                <c:pt idx="4">
                  <c:v>ke</c:v>
                </c:pt>
                <c:pt idx="5">
                  <c:v>20.9.</c:v>
                </c:pt>
                <c:pt idx="6">
                  <c:v>to</c:v>
                </c:pt>
                <c:pt idx="7">
                  <c:v>21.9.</c:v>
                </c:pt>
                <c:pt idx="8">
                  <c:v>pe</c:v>
                </c:pt>
                <c:pt idx="9">
                  <c:v>22.9.</c:v>
                </c:pt>
                <c:pt idx="10">
                  <c:v>la</c:v>
                </c:pt>
                <c:pt idx="11">
                  <c:v>23.9.</c:v>
                </c:pt>
                <c:pt idx="12">
                  <c:v>su</c:v>
                </c:pt>
                <c:pt idx="13">
                  <c:v>24.9.</c:v>
                </c:pt>
              </c:strCache>
            </c:strRef>
          </c:cat>
          <c:val>
            <c:numRef>
              <c:f>Tiedot!$F$919:$F$932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AE91-4416-92EC-6A092C4C0E92}"/>
            </c:ext>
          </c:extLst>
        </c:ser>
        <c:ser>
          <c:idx val="5"/>
          <c:order val="5"/>
          <c:tx>
            <c:strRef>
              <c:f>Tiedot!$G$918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Tiedot!$A$919:$A$932</c:f>
              <c:strCache>
                <c:ptCount val="14"/>
                <c:pt idx="0">
                  <c:v>ma</c:v>
                </c:pt>
                <c:pt idx="1">
                  <c:v>18.9.</c:v>
                </c:pt>
                <c:pt idx="2">
                  <c:v>ti</c:v>
                </c:pt>
                <c:pt idx="3">
                  <c:v>19.9.</c:v>
                </c:pt>
                <c:pt idx="4">
                  <c:v>ke</c:v>
                </c:pt>
                <c:pt idx="5">
                  <c:v>20.9.</c:v>
                </c:pt>
                <c:pt idx="6">
                  <c:v>to</c:v>
                </c:pt>
                <c:pt idx="7">
                  <c:v>21.9.</c:v>
                </c:pt>
                <c:pt idx="8">
                  <c:v>pe</c:v>
                </c:pt>
                <c:pt idx="9">
                  <c:v>22.9.</c:v>
                </c:pt>
                <c:pt idx="10">
                  <c:v>la</c:v>
                </c:pt>
                <c:pt idx="11">
                  <c:v>23.9.</c:v>
                </c:pt>
                <c:pt idx="12">
                  <c:v>su</c:v>
                </c:pt>
                <c:pt idx="13">
                  <c:v>24.9.</c:v>
                </c:pt>
              </c:strCache>
            </c:strRef>
          </c:cat>
          <c:val>
            <c:numRef>
              <c:f>Tiedot!$G$919:$G$932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AE91-4416-92EC-6A092C4C0E92}"/>
            </c:ext>
          </c:extLst>
        </c:ser>
        <c:ser>
          <c:idx val="6"/>
          <c:order val="6"/>
          <c:tx>
            <c:strRef>
              <c:f>Tiedot!$H$918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Tiedot!$A$919:$A$932</c:f>
              <c:strCache>
                <c:ptCount val="14"/>
                <c:pt idx="0">
                  <c:v>ma</c:v>
                </c:pt>
                <c:pt idx="1">
                  <c:v>18.9.</c:v>
                </c:pt>
                <c:pt idx="2">
                  <c:v>ti</c:v>
                </c:pt>
                <c:pt idx="3">
                  <c:v>19.9.</c:v>
                </c:pt>
                <c:pt idx="4">
                  <c:v>ke</c:v>
                </c:pt>
                <c:pt idx="5">
                  <c:v>20.9.</c:v>
                </c:pt>
                <c:pt idx="6">
                  <c:v>to</c:v>
                </c:pt>
                <c:pt idx="7">
                  <c:v>21.9.</c:v>
                </c:pt>
                <c:pt idx="8">
                  <c:v>pe</c:v>
                </c:pt>
                <c:pt idx="9">
                  <c:v>22.9.</c:v>
                </c:pt>
                <c:pt idx="10">
                  <c:v>la</c:v>
                </c:pt>
                <c:pt idx="11">
                  <c:v>23.9.</c:v>
                </c:pt>
                <c:pt idx="12">
                  <c:v>su</c:v>
                </c:pt>
                <c:pt idx="13">
                  <c:v>24.9.</c:v>
                </c:pt>
              </c:strCache>
            </c:strRef>
          </c:cat>
          <c:val>
            <c:numRef>
              <c:f>Tiedot!$H$919:$H$932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AE91-4416-92EC-6A092C4C0E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4945192"/>
        <c:axId val="1"/>
      </c:barChart>
      <c:catAx>
        <c:axId val="384945192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4945192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6274840206955444E-2"/>
          <c:y val="0.12337662337662574"/>
          <c:w val="0.85882681842380493"/>
          <c:h val="0.7694805194805196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Tiedot!$B$937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Tiedot!$A$938:$A$951</c:f>
              <c:strCache>
                <c:ptCount val="14"/>
                <c:pt idx="0">
                  <c:v>ma</c:v>
                </c:pt>
                <c:pt idx="1">
                  <c:v>25.9.</c:v>
                </c:pt>
                <c:pt idx="2">
                  <c:v>ti</c:v>
                </c:pt>
                <c:pt idx="3">
                  <c:v>26.9.</c:v>
                </c:pt>
                <c:pt idx="4">
                  <c:v>ke</c:v>
                </c:pt>
                <c:pt idx="5">
                  <c:v>27.9.</c:v>
                </c:pt>
                <c:pt idx="6">
                  <c:v>to</c:v>
                </c:pt>
                <c:pt idx="7">
                  <c:v>28.9.</c:v>
                </c:pt>
                <c:pt idx="8">
                  <c:v>pe</c:v>
                </c:pt>
                <c:pt idx="9">
                  <c:v>29.9.</c:v>
                </c:pt>
                <c:pt idx="10">
                  <c:v>la</c:v>
                </c:pt>
                <c:pt idx="11">
                  <c:v>30.9.</c:v>
                </c:pt>
                <c:pt idx="12">
                  <c:v>su</c:v>
                </c:pt>
                <c:pt idx="13">
                  <c:v>1.10.</c:v>
                </c:pt>
              </c:strCache>
            </c:strRef>
          </c:cat>
          <c:val>
            <c:numRef>
              <c:f>Tiedot!$B$938:$B$951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2556-4F17-B46C-8DC03E8AF717}"/>
            </c:ext>
          </c:extLst>
        </c:ser>
        <c:ser>
          <c:idx val="1"/>
          <c:order val="1"/>
          <c:tx>
            <c:strRef>
              <c:f>Tiedot!$C$937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Tiedot!$A$938:$A$951</c:f>
              <c:strCache>
                <c:ptCount val="14"/>
                <c:pt idx="0">
                  <c:v>ma</c:v>
                </c:pt>
                <c:pt idx="1">
                  <c:v>25.9.</c:v>
                </c:pt>
                <c:pt idx="2">
                  <c:v>ti</c:v>
                </c:pt>
                <c:pt idx="3">
                  <c:v>26.9.</c:v>
                </c:pt>
                <c:pt idx="4">
                  <c:v>ke</c:v>
                </c:pt>
                <c:pt idx="5">
                  <c:v>27.9.</c:v>
                </c:pt>
                <c:pt idx="6">
                  <c:v>to</c:v>
                </c:pt>
                <c:pt idx="7">
                  <c:v>28.9.</c:v>
                </c:pt>
                <c:pt idx="8">
                  <c:v>pe</c:v>
                </c:pt>
                <c:pt idx="9">
                  <c:v>29.9.</c:v>
                </c:pt>
                <c:pt idx="10">
                  <c:v>la</c:v>
                </c:pt>
                <c:pt idx="11">
                  <c:v>30.9.</c:v>
                </c:pt>
                <c:pt idx="12">
                  <c:v>su</c:v>
                </c:pt>
                <c:pt idx="13">
                  <c:v>1.10.</c:v>
                </c:pt>
              </c:strCache>
            </c:strRef>
          </c:cat>
          <c:val>
            <c:numRef>
              <c:f>Tiedot!$C$938:$C$951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2556-4F17-B46C-8DC03E8AF717}"/>
            </c:ext>
          </c:extLst>
        </c:ser>
        <c:ser>
          <c:idx val="2"/>
          <c:order val="2"/>
          <c:tx>
            <c:strRef>
              <c:f>Tiedot!$D$937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Tiedot!$A$938:$A$951</c:f>
              <c:strCache>
                <c:ptCount val="14"/>
                <c:pt idx="0">
                  <c:v>ma</c:v>
                </c:pt>
                <c:pt idx="1">
                  <c:v>25.9.</c:v>
                </c:pt>
                <c:pt idx="2">
                  <c:v>ti</c:v>
                </c:pt>
                <c:pt idx="3">
                  <c:v>26.9.</c:v>
                </c:pt>
                <c:pt idx="4">
                  <c:v>ke</c:v>
                </c:pt>
                <c:pt idx="5">
                  <c:v>27.9.</c:v>
                </c:pt>
                <c:pt idx="6">
                  <c:v>to</c:v>
                </c:pt>
                <c:pt idx="7">
                  <c:v>28.9.</c:v>
                </c:pt>
                <c:pt idx="8">
                  <c:v>pe</c:v>
                </c:pt>
                <c:pt idx="9">
                  <c:v>29.9.</c:v>
                </c:pt>
                <c:pt idx="10">
                  <c:v>la</c:v>
                </c:pt>
                <c:pt idx="11">
                  <c:v>30.9.</c:v>
                </c:pt>
                <c:pt idx="12">
                  <c:v>su</c:v>
                </c:pt>
                <c:pt idx="13">
                  <c:v>1.10.</c:v>
                </c:pt>
              </c:strCache>
            </c:strRef>
          </c:cat>
          <c:val>
            <c:numRef>
              <c:f>Tiedot!$D$938:$D$951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2556-4F17-B46C-8DC03E8AF717}"/>
            </c:ext>
          </c:extLst>
        </c:ser>
        <c:ser>
          <c:idx val="3"/>
          <c:order val="3"/>
          <c:tx>
            <c:strRef>
              <c:f>Tiedot!$E$937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Tiedot!$A$938:$A$951</c:f>
              <c:strCache>
                <c:ptCount val="14"/>
                <c:pt idx="0">
                  <c:v>ma</c:v>
                </c:pt>
                <c:pt idx="1">
                  <c:v>25.9.</c:v>
                </c:pt>
                <c:pt idx="2">
                  <c:v>ti</c:v>
                </c:pt>
                <c:pt idx="3">
                  <c:v>26.9.</c:v>
                </c:pt>
                <c:pt idx="4">
                  <c:v>ke</c:v>
                </c:pt>
                <c:pt idx="5">
                  <c:v>27.9.</c:v>
                </c:pt>
                <c:pt idx="6">
                  <c:v>to</c:v>
                </c:pt>
                <c:pt idx="7">
                  <c:v>28.9.</c:v>
                </c:pt>
                <c:pt idx="8">
                  <c:v>pe</c:v>
                </c:pt>
                <c:pt idx="9">
                  <c:v>29.9.</c:v>
                </c:pt>
                <c:pt idx="10">
                  <c:v>la</c:v>
                </c:pt>
                <c:pt idx="11">
                  <c:v>30.9.</c:v>
                </c:pt>
                <c:pt idx="12">
                  <c:v>su</c:v>
                </c:pt>
                <c:pt idx="13">
                  <c:v>1.10.</c:v>
                </c:pt>
              </c:strCache>
            </c:strRef>
          </c:cat>
          <c:val>
            <c:numRef>
              <c:f>Tiedot!$E$938:$E$951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2556-4F17-B46C-8DC03E8AF717}"/>
            </c:ext>
          </c:extLst>
        </c:ser>
        <c:ser>
          <c:idx val="4"/>
          <c:order val="4"/>
          <c:tx>
            <c:strRef>
              <c:f>Tiedot!$F$937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Tiedot!$A$938:$A$951</c:f>
              <c:strCache>
                <c:ptCount val="14"/>
                <c:pt idx="0">
                  <c:v>ma</c:v>
                </c:pt>
                <c:pt idx="1">
                  <c:v>25.9.</c:v>
                </c:pt>
                <c:pt idx="2">
                  <c:v>ti</c:v>
                </c:pt>
                <c:pt idx="3">
                  <c:v>26.9.</c:v>
                </c:pt>
                <c:pt idx="4">
                  <c:v>ke</c:v>
                </c:pt>
                <c:pt idx="5">
                  <c:v>27.9.</c:v>
                </c:pt>
                <c:pt idx="6">
                  <c:v>to</c:v>
                </c:pt>
                <c:pt idx="7">
                  <c:v>28.9.</c:v>
                </c:pt>
                <c:pt idx="8">
                  <c:v>pe</c:v>
                </c:pt>
                <c:pt idx="9">
                  <c:v>29.9.</c:v>
                </c:pt>
                <c:pt idx="10">
                  <c:v>la</c:v>
                </c:pt>
                <c:pt idx="11">
                  <c:v>30.9.</c:v>
                </c:pt>
                <c:pt idx="12">
                  <c:v>su</c:v>
                </c:pt>
                <c:pt idx="13">
                  <c:v>1.10.</c:v>
                </c:pt>
              </c:strCache>
            </c:strRef>
          </c:cat>
          <c:val>
            <c:numRef>
              <c:f>Tiedot!$F$938:$F$951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2556-4F17-B46C-8DC03E8AF717}"/>
            </c:ext>
          </c:extLst>
        </c:ser>
        <c:ser>
          <c:idx val="5"/>
          <c:order val="5"/>
          <c:tx>
            <c:strRef>
              <c:f>Tiedot!$G$937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Tiedot!$A$938:$A$951</c:f>
              <c:strCache>
                <c:ptCount val="14"/>
                <c:pt idx="0">
                  <c:v>ma</c:v>
                </c:pt>
                <c:pt idx="1">
                  <c:v>25.9.</c:v>
                </c:pt>
                <c:pt idx="2">
                  <c:v>ti</c:v>
                </c:pt>
                <c:pt idx="3">
                  <c:v>26.9.</c:v>
                </c:pt>
                <c:pt idx="4">
                  <c:v>ke</c:v>
                </c:pt>
                <c:pt idx="5">
                  <c:v>27.9.</c:v>
                </c:pt>
                <c:pt idx="6">
                  <c:v>to</c:v>
                </c:pt>
                <c:pt idx="7">
                  <c:v>28.9.</c:v>
                </c:pt>
                <c:pt idx="8">
                  <c:v>pe</c:v>
                </c:pt>
                <c:pt idx="9">
                  <c:v>29.9.</c:v>
                </c:pt>
                <c:pt idx="10">
                  <c:v>la</c:v>
                </c:pt>
                <c:pt idx="11">
                  <c:v>30.9.</c:v>
                </c:pt>
                <c:pt idx="12">
                  <c:v>su</c:v>
                </c:pt>
                <c:pt idx="13">
                  <c:v>1.10.</c:v>
                </c:pt>
              </c:strCache>
            </c:strRef>
          </c:cat>
          <c:val>
            <c:numRef>
              <c:f>Tiedot!$G$938:$G$951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2556-4F17-B46C-8DC03E8AF717}"/>
            </c:ext>
          </c:extLst>
        </c:ser>
        <c:ser>
          <c:idx val="6"/>
          <c:order val="6"/>
          <c:tx>
            <c:strRef>
              <c:f>Tiedot!$H$937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Tiedot!$A$938:$A$951</c:f>
              <c:strCache>
                <c:ptCount val="14"/>
                <c:pt idx="0">
                  <c:v>ma</c:v>
                </c:pt>
                <c:pt idx="1">
                  <c:v>25.9.</c:v>
                </c:pt>
                <c:pt idx="2">
                  <c:v>ti</c:v>
                </c:pt>
                <c:pt idx="3">
                  <c:v>26.9.</c:v>
                </c:pt>
                <c:pt idx="4">
                  <c:v>ke</c:v>
                </c:pt>
                <c:pt idx="5">
                  <c:v>27.9.</c:v>
                </c:pt>
                <c:pt idx="6">
                  <c:v>to</c:v>
                </c:pt>
                <c:pt idx="7">
                  <c:v>28.9.</c:v>
                </c:pt>
                <c:pt idx="8">
                  <c:v>pe</c:v>
                </c:pt>
                <c:pt idx="9">
                  <c:v>29.9.</c:v>
                </c:pt>
                <c:pt idx="10">
                  <c:v>la</c:v>
                </c:pt>
                <c:pt idx="11">
                  <c:v>30.9.</c:v>
                </c:pt>
                <c:pt idx="12">
                  <c:v>su</c:v>
                </c:pt>
                <c:pt idx="13">
                  <c:v>1.10.</c:v>
                </c:pt>
              </c:strCache>
            </c:strRef>
          </c:cat>
          <c:val>
            <c:numRef>
              <c:f>Tiedot!$H$938:$H$951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2556-4F17-B46C-8DC03E8AF7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4913376"/>
        <c:axId val="1"/>
      </c:barChart>
      <c:catAx>
        <c:axId val="384913376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4913376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9843921363680745E-2"/>
          <c:y val="0.12459016393442623"/>
          <c:w val="0.85547038168026257"/>
          <c:h val="0.7672131147540987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Tiedot!$B$956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Tiedot!$A$957:$A$970</c:f>
              <c:strCache>
                <c:ptCount val="14"/>
                <c:pt idx="0">
                  <c:v>ma</c:v>
                </c:pt>
                <c:pt idx="1">
                  <c:v>2.10.</c:v>
                </c:pt>
                <c:pt idx="2">
                  <c:v>ti</c:v>
                </c:pt>
                <c:pt idx="3">
                  <c:v>3.10.</c:v>
                </c:pt>
                <c:pt idx="4">
                  <c:v>ke</c:v>
                </c:pt>
                <c:pt idx="5">
                  <c:v>4.10.</c:v>
                </c:pt>
                <c:pt idx="6">
                  <c:v>to</c:v>
                </c:pt>
                <c:pt idx="7">
                  <c:v>5.10.</c:v>
                </c:pt>
                <c:pt idx="8">
                  <c:v>pe</c:v>
                </c:pt>
                <c:pt idx="9">
                  <c:v>6.10.</c:v>
                </c:pt>
                <c:pt idx="10">
                  <c:v>la</c:v>
                </c:pt>
                <c:pt idx="11">
                  <c:v>7.10.</c:v>
                </c:pt>
                <c:pt idx="12">
                  <c:v>su</c:v>
                </c:pt>
                <c:pt idx="13">
                  <c:v>8.10.</c:v>
                </c:pt>
              </c:strCache>
            </c:strRef>
          </c:cat>
          <c:val>
            <c:numRef>
              <c:f>Tiedot!$B$957:$B$970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D4E8-4860-A27B-9B5197A2F456}"/>
            </c:ext>
          </c:extLst>
        </c:ser>
        <c:ser>
          <c:idx val="1"/>
          <c:order val="1"/>
          <c:tx>
            <c:strRef>
              <c:f>Tiedot!$C$956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Tiedot!$A$957:$A$970</c:f>
              <c:strCache>
                <c:ptCount val="14"/>
                <c:pt idx="0">
                  <c:v>ma</c:v>
                </c:pt>
                <c:pt idx="1">
                  <c:v>2.10.</c:v>
                </c:pt>
                <c:pt idx="2">
                  <c:v>ti</c:v>
                </c:pt>
                <c:pt idx="3">
                  <c:v>3.10.</c:v>
                </c:pt>
                <c:pt idx="4">
                  <c:v>ke</c:v>
                </c:pt>
                <c:pt idx="5">
                  <c:v>4.10.</c:v>
                </c:pt>
                <c:pt idx="6">
                  <c:v>to</c:v>
                </c:pt>
                <c:pt idx="7">
                  <c:v>5.10.</c:v>
                </c:pt>
                <c:pt idx="8">
                  <c:v>pe</c:v>
                </c:pt>
                <c:pt idx="9">
                  <c:v>6.10.</c:v>
                </c:pt>
                <c:pt idx="10">
                  <c:v>la</c:v>
                </c:pt>
                <c:pt idx="11">
                  <c:v>7.10.</c:v>
                </c:pt>
                <c:pt idx="12">
                  <c:v>su</c:v>
                </c:pt>
                <c:pt idx="13">
                  <c:v>8.10.</c:v>
                </c:pt>
              </c:strCache>
            </c:strRef>
          </c:cat>
          <c:val>
            <c:numRef>
              <c:f>Tiedot!$C$957:$C$970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D4E8-4860-A27B-9B5197A2F456}"/>
            </c:ext>
          </c:extLst>
        </c:ser>
        <c:ser>
          <c:idx val="2"/>
          <c:order val="2"/>
          <c:tx>
            <c:strRef>
              <c:f>Tiedot!$D$956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Tiedot!$A$957:$A$970</c:f>
              <c:strCache>
                <c:ptCount val="14"/>
                <c:pt idx="0">
                  <c:v>ma</c:v>
                </c:pt>
                <c:pt idx="1">
                  <c:v>2.10.</c:v>
                </c:pt>
                <c:pt idx="2">
                  <c:v>ti</c:v>
                </c:pt>
                <c:pt idx="3">
                  <c:v>3.10.</c:v>
                </c:pt>
                <c:pt idx="4">
                  <c:v>ke</c:v>
                </c:pt>
                <c:pt idx="5">
                  <c:v>4.10.</c:v>
                </c:pt>
                <c:pt idx="6">
                  <c:v>to</c:v>
                </c:pt>
                <c:pt idx="7">
                  <c:v>5.10.</c:v>
                </c:pt>
                <c:pt idx="8">
                  <c:v>pe</c:v>
                </c:pt>
                <c:pt idx="9">
                  <c:v>6.10.</c:v>
                </c:pt>
                <c:pt idx="10">
                  <c:v>la</c:v>
                </c:pt>
                <c:pt idx="11">
                  <c:v>7.10.</c:v>
                </c:pt>
                <c:pt idx="12">
                  <c:v>su</c:v>
                </c:pt>
                <c:pt idx="13">
                  <c:v>8.10.</c:v>
                </c:pt>
              </c:strCache>
            </c:strRef>
          </c:cat>
          <c:val>
            <c:numRef>
              <c:f>Tiedot!$D$957:$D$970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D4E8-4860-A27B-9B5197A2F456}"/>
            </c:ext>
          </c:extLst>
        </c:ser>
        <c:ser>
          <c:idx val="3"/>
          <c:order val="3"/>
          <c:tx>
            <c:strRef>
              <c:f>Tiedot!$E$956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Tiedot!$A$957:$A$970</c:f>
              <c:strCache>
                <c:ptCount val="14"/>
                <c:pt idx="0">
                  <c:v>ma</c:v>
                </c:pt>
                <c:pt idx="1">
                  <c:v>2.10.</c:v>
                </c:pt>
                <c:pt idx="2">
                  <c:v>ti</c:v>
                </c:pt>
                <c:pt idx="3">
                  <c:v>3.10.</c:v>
                </c:pt>
                <c:pt idx="4">
                  <c:v>ke</c:v>
                </c:pt>
                <c:pt idx="5">
                  <c:v>4.10.</c:v>
                </c:pt>
                <c:pt idx="6">
                  <c:v>to</c:v>
                </c:pt>
                <c:pt idx="7">
                  <c:v>5.10.</c:v>
                </c:pt>
                <c:pt idx="8">
                  <c:v>pe</c:v>
                </c:pt>
                <c:pt idx="9">
                  <c:v>6.10.</c:v>
                </c:pt>
                <c:pt idx="10">
                  <c:v>la</c:v>
                </c:pt>
                <c:pt idx="11">
                  <c:v>7.10.</c:v>
                </c:pt>
                <c:pt idx="12">
                  <c:v>su</c:v>
                </c:pt>
                <c:pt idx="13">
                  <c:v>8.10.</c:v>
                </c:pt>
              </c:strCache>
            </c:strRef>
          </c:cat>
          <c:val>
            <c:numRef>
              <c:f>Tiedot!$E$957:$E$970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D4E8-4860-A27B-9B5197A2F456}"/>
            </c:ext>
          </c:extLst>
        </c:ser>
        <c:ser>
          <c:idx val="4"/>
          <c:order val="4"/>
          <c:tx>
            <c:strRef>
              <c:f>Tiedot!$F$956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Tiedot!$A$957:$A$970</c:f>
              <c:strCache>
                <c:ptCount val="14"/>
                <c:pt idx="0">
                  <c:v>ma</c:v>
                </c:pt>
                <c:pt idx="1">
                  <c:v>2.10.</c:v>
                </c:pt>
                <c:pt idx="2">
                  <c:v>ti</c:v>
                </c:pt>
                <c:pt idx="3">
                  <c:v>3.10.</c:v>
                </c:pt>
                <c:pt idx="4">
                  <c:v>ke</c:v>
                </c:pt>
                <c:pt idx="5">
                  <c:v>4.10.</c:v>
                </c:pt>
                <c:pt idx="6">
                  <c:v>to</c:v>
                </c:pt>
                <c:pt idx="7">
                  <c:v>5.10.</c:v>
                </c:pt>
                <c:pt idx="8">
                  <c:v>pe</c:v>
                </c:pt>
                <c:pt idx="9">
                  <c:v>6.10.</c:v>
                </c:pt>
                <c:pt idx="10">
                  <c:v>la</c:v>
                </c:pt>
                <c:pt idx="11">
                  <c:v>7.10.</c:v>
                </c:pt>
                <c:pt idx="12">
                  <c:v>su</c:v>
                </c:pt>
                <c:pt idx="13">
                  <c:v>8.10.</c:v>
                </c:pt>
              </c:strCache>
            </c:strRef>
          </c:cat>
          <c:val>
            <c:numRef>
              <c:f>Tiedot!$F$957:$F$970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D4E8-4860-A27B-9B5197A2F456}"/>
            </c:ext>
          </c:extLst>
        </c:ser>
        <c:ser>
          <c:idx val="5"/>
          <c:order val="5"/>
          <c:tx>
            <c:strRef>
              <c:f>Tiedot!$G$956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Tiedot!$A$957:$A$970</c:f>
              <c:strCache>
                <c:ptCount val="14"/>
                <c:pt idx="0">
                  <c:v>ma</c:v>
                </c:pt>
                <c:pt idx="1">
                  <c:v>2.10.</c:v>
                </c:pt>
                <c:pt idx="2">
                  <c:v>ti</c:v>
                </c:pt>
                <c:pt idx="3">
                  <c:v>3.10.</c:v>
                </c:pt>
                <c:pt idx="4">
                  <c:v>ke</c:v>
                </c:pt>
                <c:pt idx="5">
                  <c:v>4.10.</c:v>
                </c:pt>
                <c:pt idx="6">
                  <c:v>to</c:v>
                </c:pt>
                <c:pt idx="7">
                  <c:v>5.10.</c:v>
                </c:pt>
                <c:pt idx="8">
                  <c:v>pe</c:v>
                </c:pt>
                <c:pt idx="9">
                  <c:v>6.10.</c:v>
                </c:pt>
                <c:pt idx="10">
                  <c:v>la</c:v>
                </c:pt>
                <c:pt idx="11">
                  <c:v>7.10.</c:v>
                </c:pt>
                <c:pt idx="12">
                  <c:v>su</c:v>
                </c:pt>
                <c:pt idx="13">
                  <c:v>8.10.</c:v>
                </c:pt>
              </c:strCache>
            </c:strRef>
          </c:cat>
          <c:val>
            <c:numRef>
              <c:f>Tiedot!$G$957:$G$970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D4E8-4860-A27B-9B5197A2F456}"/>
            </c:ext>
          </c:extLst>
        </c:ser>
        <c:ser>
          <c:idx val="6"/>
          <c:order val="6"/>
          <c:tx>
            <c:strRef>
              <c:f>Tiedot!$H$956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Tiedot!$A$957:$A$970</c:f>
              <c:strCache>
                <c:ptCount val="14"/>
                <c:pt idx="0">
                  <c:v>ma</c:v>
                </c:pt>
                <c:pt idx="1">
                  <c:v>2.10.</c:v>
                </c:pt>
                <c:pt idx="2">
                  <c:v>ti</c:v>
                </c:pt>
                <c:pt idx="3">
                  <c:v>3.10.</c:v>
                </c:pt>
                <c:pt idx="4">
                  <c:v>ke</c:v>
                </c:pt>
                <c:pt idx="5">
                  <c:v>4.10.</c:v>
                </c:pt>
                <c:pt idx="6">
                  <c:v>to</c:v>
                </c:pt>
                <c:pt idx="7">
                  <c:v>5.10.</c:v>
                </c:pt>
                <c:pt idx="8">
                  <c:v>pe</c:v>
                </c:pt>
                <c:pt idx="9">
                  <c:v>6.10.</c:v>
                </c:pt>
                <c:pt idx="10">
                  <c:v>la</c:v>
                </c:pt>
                <c:pt idx="11">
                  <c:v>7.10.</c:v>
                </c:pt>
                <c:pt idx="12">
                  <c:v>su</c:v>
                </c:pt>
                <c:pt idx="13">
                  <c:v>8.10.</c:v>
                </c:pt>
              </c:strCache>
            </c:strRef>
          </c:cat>
          <c:val>
            <c:numRef>
              <c:f>Tiedot!$H$957:$H$970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D4E8-4860-A27B-9B5197A2F4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4918952"/>
        <c:axId val="1"/>
      </c:barChart>
      <c:catAx>
        <c:axId val="384918952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4918952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0196423852726207E-2"/>
          <c:y val="0.12337662337662574"/>
          <c:w val="0.85490523477802538"/>
          <c:h val="0.76948051948051965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Tiedot!$B$975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Tiedot!$A$976:$A$989</c:f>
              <c:strCache>
                <c:ptCount val="14"/>
                <c:pt idx="0">
                  <c:v>ma</c:v>
                </c:pt>
                <c:pt idx="1">
                  <c:v>9.10.</c:v>
                </c:pt>
                <c:pt idx="2">
                  <c:v>ti</c:v>
                </c:pt>
                <c:pt idx="3">
                  <c:v>10.10.</c:v>
                </c:pt>
                <c:pt idx="4">
                  <c:v>ke</c:v>
                </c:pt>
                <c:pt idx="5">
                  <c:v>11.10.</c:v>
                </c:pt>
                <c:pt idx="6">
                  <c:v>to</c:v>
                </c:pt>
                <c:pt idx="7">
                  <c:v>12.10.</c:v>
                </c:pt>
                <c:pt idx="8">
                  <c:v>pe</c:v>
                </c:pt>
                <c:pt idx="9">
                  <c:v>13.10.</c:v>
                </c:pt>
                <c:pt idx="10">
                  <c:v>la</c:v>
                </c:pt>
                <c:pt idx="11">
                  <c:v>14.10.</c:v>
                </c:pt>
                <c:pt idx="12">
                  <c:v>su</c:v>
                </c:pt>
                <c:pt idx="13">
                  <c:v>15.10.</c:v>
                </c:pt>
              </c:strCache>
            </c:strRef>
          </c:cat>
          <c:val>
            <c:numRef>
              <c:f>Tiedot!$B$976:$B$989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0-09E2-489F-9944-8E4BD42C16F5}"/>
            </c:ext>
          </c:extLst>
        </c:ser>
        <c:ser>
          <c:idx val="1"/>
          <c:order val="1"/>
          <c:tx>
            <c:strRef>
              <c:f>Tiedot!$C$975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Tiedot!$A$976:$A$989</c:f>
              <c:strCache>
                <c:ptCount val="14"/>
                <c:pt idx="0">
                  <c:v>ma</c:v>
                </c:pt>
                <c:pt idx="1">
                  <c:v>9.10.</c:v>
                </c:pt>
                <c:pt idx="2">
                  <c:v>ti</c:v>
                </c:pt>
                <c:pt idx="3">
                  <c:v>10.10.</c:v>
                </c:pt>
                <c:pt idx="4">
                  <c:v>ke</c:v>
                </c:pt>
                <c:pt idx="5">
                  <c:v>11.10.</c:v>
                </c:pt>
                <c:pt idx="6">
                  <c:v>to</c:v>
                </c:pt>
                <c:pt idx="7">
                  <c:v>12.10.</c:v>
                </c:pt>
                <c:pt idx="8">
                  <c:v>pe</c:v>
                </c:pt>
                <c:pt idx="9">
                  <c:v>13.10.</c:v>
                </c:pt>
                <c:pt idx="10">
                  <c:v>la</c:v>
                </c:pt>
                <c:pt idx="11">
                  <c:v>14.10.</c:v>
                </c:pt>
                <c:pt idx="12">
                  <c:v>su</c:v>
                </c:pt>
                <c:pt idx="13">
                  <c:v>15.10.</c:v>
                </c:pt>
              </c:strCache>
            </c:strRef>
          </c:cat>
          <c:val>
            <c:numRef>
              <c:f>Tiedot!$C$976:$C$989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1-09E2-489F-9944-8E4BD42C16F5}"/>
            </c:ext>
          </c:extLst>
        </c:ser>
        <c:ser>
          <c:idx val="2"/>
          <c:order val="2"/>
          <c:tx>
            <c:strRef>
              <c:f>Tiedot!$D$975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Tiedot!$A$976:$A$989</c:f>
              <c:strCache>
                <c:ptCount val="14"/>
                <c:pt idx="0">
                  <c:v>ma</c:v>
                </c:pt>
                <c:pt idx="1">
                  <c:v>9.10.</c:v>
                </c:pt>
                <c:pt idx="2">
                  <c:v>ti</c:v>
                </c:pt>
                <c:pt idx="3">
                  <c:v>10.10.</c:v>
                </c:pt>
                <c:pt idx="4">
                  <c:v>ke</c:v>
                </c:pt>
                <c:pt idx="5">
                  <c:v>11.10.</c:v>
                </c:pt>
                <c:pt idx="6">
                  <c:v>to</c:v>
                </c:pt>
                <c:pt idx="7">
                  <c:v>12.10.</c:v>
                </c:pt>
                <c:pt idx="8">
                  <c:v>pe</c:v>
                </c:pt>
                <c:pt idx="9">
                  <c:v>13.10.</c:v>
                </c:pt>
                <c:pt idx="10">
                  <c:v>la</c:v>
                </c:pt>
                <c:pt idx="11">
                  <c:v>14.10.</c:v>
                </c:pt>
                <c:pt idx="12">
                  <c:v>su</c:v>
                </c:pt>
                <c:pt idx="13">
                  <c:v>15.10.</c:v>
                </c:pt>
              </c:strCache>
            </c:strRef>
          </c:cat>
          <c:val>
            <c:numRef>
              <c:f>Tiedot!$D$976:$D$989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2-09E2-489F-9944-8E4BD42C16F5}"/>
            </c:ext>
          </c:extLst>
        </c:ser>
        <c:ser>
          <c:idx val="3"/>
          <c:order val="3"/>
          <c:tx>
            <c:strRef>
              <c:f>Tiedot!$E$975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Tiedot!$A$976:$A$989</c:f>
              <c:strCache>
                <c:ptCount val="14"/>
                <c:pt idx="0">
                  <c:v>ma</c:v>
                </c:pt>
                <c:pt idx="1">
                  <c:v>9.10.</c:v>
                </c:pt>
                <c:pt idx="2">
                  <c:v>ti</c:v>
                </c:pt>
                <c:pt idx="3">
                  <c:v>10.10.</c:v>
                </c:pt>
                <c:pt idx="4">
                  <c:v>ke</c:v>
                </c:pt>
                <c:pt idx="5">
                  <c:v>11.10.</c:v>
                </c:pt>
                <c:pt idx="6">
                  <c:v>to</c:v>
                </c:pt>
                <c:pt idx="7">
                  <c:v>12.10.</c:v>
                </c:pt>
                <c:pt idx="8">
                  <c:v>pe</c:v>
                </c:pt>
                <c:pt idx="9">
                  <c:v>13.10.</c:v>
                </c:pt>
                <c:pt idx="10">
                  <c:v>la</c:v>
                </c:pt>
                <c:pt idx="11">
                  <c:v>14.10.</c:v>
                </c:pt>
                <c:pt idx="12">
                  <c:v>su</c:v>
                </c:pt>
                <c:pt idx="13">
                  <c:v>15.10.</c:v>
                </c:pt>
              </c:strCache>
            </c:strRef>
          </c:cat>
          <c:val>
            <c:numRef>
              <c:f>Tiedot!$E$976:$E$989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3-09E2-489F-9944-8E4BD42C16F5}"/>
            </c:ext>
          </c:extLst>
        </c:ser>
        <c:ser>
          <c:idx val="4"/>
          <c:order val="4"/>
          <c:tx>
            <c:strRef>
              <c:f>Tiedot!$F$975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rgbClr val="00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Tiedot!$A$976:$A$989</c:f>
              <c:strCache>
                <c:ptCount val="14"/>
                <c:pt idx="0">
                  <c:v>ma</c:v>
                </c:pt>
                <c:pt idx="1">
                  <c:v>9.10.</c:v>
                </c:pt>
                <c:pt idx="2">
                  <c:v>ti</c:v>
                </c:pt>
                <c:pt idx="3">
                  <c:v>10.10.</c:v>
                </c:pt>
                <c:pt idx="4">
                  <c:v>ke</c:v>
                </c:pt>
                <c:pt idx="5">
                  <c:v>11.10.</c:v>
                </c:pt>
                <c:pt idx="6">
                  <c:v>to</c:v>
                </c:pt>
                <c:pt idx="7">
                  <c:v>12.10.</c:v>
                </c:pt>
                <c:pt idx="8">
                  <c:v>pe</c:v>
                </c:pt>
                <c:pt idx="9">
                  <c:v>13.10.</c:v>
                </c:pt>
                <c:pt idx="10">
                  <c:v>la</c:v>
                </c:pt>
                <c:pt idx="11">
                  <c:v>14.10.</c:v>
                </c:pt>
                <c:pt idx="12">
                  <c:v>su</c:v>
                </c:pt>
                <c:pt idx="13">
                  <c:v>15.10.</c:v>
                </c:pt>
              </c:strCache>
            </c:strRef>
          </c:cat>
          <c:val>
            <c:numRef>
              <c:f>Tiedot!$F$976:$F$989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4-09E2-489F-9944-8E4BD42C16F5}"/>
            </c:ext>
          </c:extLst>
        </c:ser>
        <c:ser>
          <c:idx val="5"/>
          <c:order val="5"/>
          <c:tx>
            <c:strRef>
              <c:f>Tiedot!$G$975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rgbClr val="FF8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Tiedot!$A$976:$A$989</c:f>
              <c:strCache>
                <c:ptCount val="14"/>
                <c:pt idx="0">
                  <c:v>ma</c:v>
                </c:pt>
                <c:pt idx="1">
                  <c:v>9.10.</c:v>
                </c:pt>
                <c:pt idx="2">
                  <c:v>ti</c:v>
                </c:pt>
                <c:pt idx="3">
                  <c:v>10.10.</c:v>
                </c:pt>
                <c:pt idx="4">
                  <c:v>ke</c:v>
                </c:pt>
                <c:pt idx="5">
                  <c:v>11.10.</c:v>
                </c:pt>
                <c:pt idx="6">
                  <c:v>to</c:v>
                </c:pt>
                <c:pt idx="7">
                  <c:v>12.10.</c:v>
                </c:pt>
                <c:pt idx="8">
                  <c:v>pe</c:v>
                </c:pt>
                <c:pt idx="9">
                  <c:v>13.10.</c:v>
                </c:pt>
                <c:pt idx="10">
                  <c:v>la</c:v>
                </c:pt>
                <c:pt idx="11">
                  <c:v>14.10.</c:v>
                </c:pt>
                <c:pt idx="12">
                  <c:v>su</c:v>
                </c:pt>
                <c:pt idx="13">
                  <c:v>15.10.</c:v>
                </c:pt>
              </c:strCache>
            </c:strRef>
          </c:cat>
          <c:val>
            <c:numRef>
              <c:f>Tiedot!$G$976:$G$989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5-09E2-489F-9944-8E4BD42C16F5}"/>
            </c:ext>
          </c:extLst>
        </c:ser>
        <c:ser>
          <c:idx val="6"/>
          <c:order val="6"/>
          <c:tx>
            <c:strRef>
              <c:f>Tiedot!$H$975</c:f>
              <c:strCache>
                <c:ptCount val="1"/>
                <c:pt idx="0">
                  <c:v>7</c:v>
                </c:pt>
              </c:strCache>
            </c:strRef>
          </c:tx>
          <c:invertIfNegative val="0"/>
          <c:cat>
            <c:strRef>
              <c:f>Tiedot!$A$976:$A$989</c:f>
              <c:strCache>
                <c:ptCount val="14"/>
                <c:pt idx="0">
                  <c:v>ma</c:v>
                </c:pt>
                <c:pt idx="1">
                  <c:v>9.10.</c:v>
                </c:pt>
                <c:pt idx="2">
                  <c:v>ti</c:v>
                </c:pt>
                <c:pt idx="3">
                  <c:v>10.10.</c:v>
                </c:pt>
                <c:pt idx="4">
                  <c:v>ke</c:v>
                </c:pt>
                <c:pt idx="5">
                  <c:v>11.10.</c:v>
                </c:pt>
                <c:pt idx="6">
                  <c:v>to</c:v>
                </c:pt>
                <c:pt idx="7">
                  <c:v>12.10.</c:v>
                </c:pt>
                <c:pt idx="8">
                  <c:v>pe</c:v>
                </c:pt>
                <c:pt idx="9">
                  <c:v>13.10.</c:v>
                </c:pt>
                <c:pt idx="10">
                  <c:v>la</c:v>
                </c:pt>
                <c:pt idx="11">
                  <c:v>14.10.</c:v>
                </c:pt>
                <c:pt idx="12">
                  <c:v>su</c:v>
                </c:pt>
                <c:pt idx="13">
                  <c:v>15.10.</c:v>
                </c:pt>
              </c:strCache>
            </c:strRef>
          </c:cat>
          <c:val>
            <c:numRef>
              <c:f>Tiedot!$H$976:$H$989</c:f>
              <c:numCache>
                <c:formatCode>General</c:formatCode>
                <c:ptCount val="14"/>
              </c:numCache>
            </c:numRef>
          </c:val>
          <c:extLst>
            <c:ext xmlns:c16="http://schemas.microsoft.com/office/drawing/2014/chart" uri="{C3380CC4-5D6E-409C-BE32-E72D297353CC}">
              <c16:uniqueId val="{00000006-09E2-489F-9944-8E4BD42C16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4914032"/>
        <c:axId val="1"/>
      </c:barChart>
      <c:catAx>
        <c:axId val="384914032"/>
        <c:scaling>
          <c:orientation val="maxMin"/>
        </c:scaling>
        <c:delete val="0"/>
        <c:axPos val="l"/>
        <c:numFmt formatCode="General" sourceLinked="1"/>
        <c:majorTickMark val="cross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100" b="1" i="0" u="none" strike="noStrike" baseline="0">
                <a:solidFill>
                  <a:srgbClr val="FFFFCC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"/>
        </c:scaling>
        <c:delete val="0"/>
        <c:axPos val="t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General" sourceLinked="1"/>
        <c:majorTickMark val="cross"/>
        <c:minorTickMark val="cross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7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4914032"/>
        <c:crosses val="autoZero"/>
        <c:crossBetween val="between"/>
        <c:majorUnit val="20"/>
        <c:minorUnit val="10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9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84921904"/>
        <c:axId val="1"/>
      </c:barChart>
      <c:catAx>
        <c:axId val="384921904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492190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9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84925512"/>
        <c:axId val="1"/>
      </c:barChart>
      <c:catAx>
        <c:axId val="384925512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492551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9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8288288288288286E-2"/>
          <c:y val="3.5294117647058851E-2"/>
          <c:w val="0.91441441441441462"/>
          <c:h val="0.946524064171123"/>
        </c:manualLayout>
      </c:layout>
      <c:barChart>
        <c:barDir val="bar"/>
        <c:grouping val="stacked"/>
        <c:varyColors val="0"/>
        <c:ser>
          <c:idx val="0"/>
          <c:order val="0"/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Yhteenveto!$AE$6:$AE$57</c:f>
              <c:numCache>
                <c:formatCode>General</c:formatCode>
                <c:ptCount val="5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8EC-4ACB-8052-3A9B212A3CE4}"/>
            </c:ext>
          </c:extLst>
        </c:ser>
        <c:ser>
          <c:idx val="1"/>
          <c:order val="1"/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Yhteenveto!$AF$6:$AF$57</c:f>
              <c:numCache>
                <c:formatCode>General</c:formatCode>
                <c:ptCount val="5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8EC-4ACB-8052-3A9B212A3CE4}"/>
            </c:ext>
          </c:extLst>
        </c:ser>
        <c:ser>
          <c:idx val="2"/>
          <c:order val="2"/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Yhteenveto!$AG$6:$AG$57</c:f>
              <c:numCache>
                <c:formatCode>General</c:formatCode>
                <c:ptCount val="5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8EC-4ACB-8052-3A9B212A3CE4}"/>
            </c:ext>
          </c:extLst>
        </c:ser>
        <c:ser>
          <c:idx val="3"/>
          <c:order val="3"/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Yhteenveto!$AH$6:$AH$57</c:f>
              <c:numCache>
                <c:formatCode>General</c:formatCode>
                <c:ptCount val="5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8EC-4ACB-8052-3A9B212A3CE4}"/>
            </c:ext>
          </c:extLst>
        </c:ser>
        <c:ser>
          <c:idx val="4"/>
          <c:order val="4"/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Yhteenveto!$AI$6:$AI$57</c:f>
              <c:numCache>
                <c:formatCode>General</c:formatCode>
                <c:ptCount val="5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8EC-4ACB-8052-3A9B212A3CE4}"/>
            </c:ext>
          </c:extLst>
        </c:ser>
        <c:ser>
          <c:idx val="5"/>
          <c:order val="5"/>
          <c:spPr>
            <a:solidFill>
              <a:srgbClr val="FF00FF"/>
            </a:solidFill>
            <a:ln w="25400">
              <a:noFill/>
            </a:ln>
          </c:spPr>
          <c:invertIfNegative val="0"/>
          <c:val>
            <c:numRef>
              <c:f>Yhteenveto!$AJ$6:$AJ$57</c:f>
              <c:numCache>
                <c:formatCode>General</c:formatCode>
                <c:ptCount val="5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8EC-4ACB-8052-3A9B212A3CE4}"/>
            </c:ext>
          </c:extLst>
        </c:ser>
        <c:ser>
          <c:idx val="6"/>
          <c:order val="6"/>
          <c:tx>
            <c:v>Sarja7</c:v>
          </c:tx>
          <c:invertIfNegative val="0"/>
          <c:val>
            <c:numRef>
              <c:f>Yhteenveto!$AK$6:$AK$57</c:f>
              <c:numCache>
                <c:formatCode>General</c:formatCode>
                <c:ptCount val="5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D8EC-4ACB-8052-3A9B212A3C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4932400"/>
        <c:axId val="1"/>
      </c:barChart>
      <c:catAx>
        <c:axId val="384932400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12700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FFFF99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1200"/>
          <c:min val="0"/>
        </c:scaling>
        <c:delete val="0"/>
        <c:axPos val="t"/>
        <c:majorGridlines>
          <c:spPr>
            <a:ln w="25400">
              <a:solidFill>
                <a:srgbClr val="0000FF"/>
              </a:solidFill>
              <a:prstDash val="sysDash"/>
            </a:ln>
          </c:spPr>
        </c:majorGridlines>
        <c:minorGridlines>
          <c:spPr>
            <a:ln w="3175">
              <a:solidFill>
                <a:srgbClr val="003366"/>
              </a:solidFill>
              <a:prstDash val="sysDash"/>
            </a:ln>
          </c:spPr>
        </c:minorGridlines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FF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i-FI"/>
                  <a:t>min</a:t>
                </a:r>
              </a:p>
            </c:rich>
          </c:tx>
          <c:layout>
            <c:manualLayout>
              <c:xMode val="edge"/>
              <c:yMode val="edge"/>
              <c:x val="0.36263744059019648"/>
              <c:y val="5.3706120959479001E-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in"/>
        <c:tickLblPos val="nextTo"/>
        <c:spPr>
          <a:ln w="12700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4932400"/>
        <c:crosses val="autoZero"/>
        <c:crossBetween val="between"/>
        <c:majorUnit val="300"/>
        <c:minorUnit val="60"/>
      </c:valAx>
      <c:spPr>
        <a:solidFill>
          <a:srgbClr val="FFFFCC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>
      <c:oddHeader>&amp;T</c:oddHeader>
      <c:oddFooter>Page &amp;D</c:oddFooter>
    </c:headerFooter>
    <c:pageMargins b="1" l="0.75000000000000933" r="0.75000000000000933" t="1" header="0.5" footer="0.5"/>
    <c:pageSetup/>
  </c:printSettings>
</c:chartSpace>
</file>

<file path=xl/charts/chart9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r>
              <a:rPr lang="fi-FI"/>
              <a:t>Harj-km kumulatiivinen </a:t>
            </a:r>
          </a:p>
        </c:rich>
      </c:tx>
      <c:layout>
        <c:manualLayout>
          <c:xMode val="edge"/>
          <c:yMode val="edge"/>
          <c:x val="0.38170380714333213"/>
          <c:y val="3.016241299303944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1514242959387136E-2"/>
          <c:y val="0.12761020881670534"/>
          <c:w val="0.9148272029857577"/>
          <c:h val="0.80278422273781902"/>
        </c:manualLayout>
      </c:layout>
      <c:scatterChart>
        <c:scatterStyle val="lineMarker"/>
        <c:varyColors val="0"/>
        <c:ser>
          <c:idx val="0"/>
          <c:order val="0"/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Ref>
              <c:f>Yhteenveto!$AD$6:$AD$57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xVal>
          <c:yVal>
            <c:numRef>
              <c:f>Yhteenveto!$AT$6:$AT$57</c:f>
              <c:numCache>
                <c:formatCode>General</c:formatCode>
                <c:ptCount val="5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25A-46C6-BF16-81A7838989AA}"/>
            </c:ext>
          </c:extLst>
        </c:ser>
        <c:ser>
          <c:idx val="1"/>
          <c:order val="1"/>
          <c:spPr>
            <a:ln w="12700">
              <a:solidFill>
                <a:srgbClr val="FF00FF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993366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xVal>
            <c:numRef>
              <c:f>Yhteenveto!$AF$75</c:f>
              <c:numCache>
                <c:formatCode>0</c:formatCode>
                <c:ptCount val="1"/>
                <c:pt idx="0">
                  <c:v>1.7729885085978563</c:v>
                </c:pt>
              </c:numCache>
            </c:numRef>
          </c:xVal>
          <c:yVal>
            <c:numRef>
              <c:f>Yhteenveto!$AT$57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25A-46C6-BF16-81A7838989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4929120"/>
        <c:axId val="1"/>
      </c:scatterChart>
      <c:valAx>
        <c:axId val="384929120"/>
        <c:scaling>
          <c:orientation val="minMax"/>
          <c:max val="52"/>
          <c:min val="0"/>
        </c:scaling>
        <c:delete val="0"/>
        <c:axPos val="b"/>
        <c:majorGridlines>
          <c:spPr>
            <a:ln w="3175">
              <a:solidFill>
                <a:srgbClr val="FFFFCC"/>
              </a:solidFill>
              <a:prstDash val="sysDash"/>
            </a:ln>
          </c:spPr>
        </c:majorGridlines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0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crossBetween val="midCat"/>
        <c:majorUnit val="4"/>
      </c:val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FF"/>
              </a:solidFill>
              <a:prstDash val="sysDash"/>
            </a:ln>
          </c:spPr>
        </c:majorGridlines>
        <c:numFmt formatCode="General" sourceLinked="1"/>
        <c:majorTickMark val="cross"/>
        <c:minorTickMark val="none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4929120"/>
        <c:crosses val="autoZero"/>
        <c:crossBetween val="midCat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>
      <c:oddHeader>&amp;T</c:oddHeader>
      <c:oddFooter>Page &amp;D</c:oddFooter>
    </c:headerFooter>
    <c:pageMargins b="1" l="0.75000000000000933" r="0.75000000000000933" t="1" header="0.5" footer="0.5"/>
    <c:pageSetup paperSize="9" orientation="landscape" horizontalDpi="300" verticalDpi="300"/>
  </c:printSettings>
</c:chartSpace>
</file>

<file path=xl/charts/chart9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r>
              <a:rPr lang="fi-FI"/>
              <a:t>Harjoitusten aikajakautuma:</a:t>
            </a:r>
          </a:p>
        </c:rich>
      </c:tx>
      <c:layout>
        <c:manualLayout>
          <c:xMode val="edge"/>
          <c:yMode val="edge"/>
          <c:x val="2.006704607468621E-2"/>
          <c:y val="7.0552147239263799E-2"/>
        </c:manualLayout>
      </c:layout>
      <c:overlay val="0"/>
      <c:spPr>
        <a:solidFill>
          <a:srgbClr val="FFFFFF"/>
        </a:solidFill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050167224080269"/>
          <c:y val="0.22085889570552147"/>
          <c:w val="0.70234113712375612"/>
          <c:h val="0.64417177914111456"/>
        </c:manualLayout>
      </c:layout>
      <c:pieChart>
        <c:varyColors val="1"/>
        <c:ser>
          <c:idx val="0"/>
          <c:order val="0"/>
          <c:tx>
            <c:v>Harjoitustyypit</c:v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0-2E06-4A7C-A7AC-E7C6CEFB1D00}"/>
              </c:ext>
            </c:extLst>
          </c:dPt>
          <c:dPt>
            <c:idx val="1"/>
            <c:bubble3D val="0"/>
            <c:spPr>
              <a:solidFill>
                <a:srgbClr val="00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2E06-4A7C-A7AC-E7C6CEFB1D00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2E06-4A7C-A7AC-E7C6CEFB1D00}"/>
              </c:ext>
            </c:extLst>
          </c:dPt>
          <c:dPt>
            <c:idx val="3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2E06-4A7C-A7AC-E7C6CEFB1D00}"/>
              </c:ext>
            </c:extLst>
          </c:dPt>
          <c:dPt>
            <c:idx val="4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2E06-4A7C-A7AC-E7C6CEFB1D00}"/>
              </c:ext>
            </c:extLst>
          </c:dPt>
          <c:dPt>
            <c:idx val="5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2E06-4A7C-A7AC-E7C6CEFB1D00}"/>
              </c:ext>
            </c:extLst>
          </c:dPt>
          <c:dPt>
            <c:idx val="6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2E06-4A7C-A7AC-E7C6CEFB1D00}"/>
              </c:ext>
            </c:extLst>
          </c:dPt>
          <c:dLbls>
            <c:numFmt formatCode="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i-FI"/>
              </a:p>
            </c:tx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Start!$B$19:$B$25</c:f>
              <c:strCache>
                <c:ptCount val="7"/>
                <c:pt idx="0">
                  <c:v>Peruskestävyys</c:v>
                </c:pt>
                <c:pt idx="1">
                  <c:v>Vauhtikestävyys</c:v>
                </c:pt>
                <c:pt idx="2">
                  <c:v>Maksimikestävyys</c:v>
                </c:pt>
                <c:pt idx="3">
                  <c:v>Lihaskunto/aerobiset voimaharjoitteet</c:v>
                </c:pt>
                <c:pt idx="4">
                  <c:v>maksimisyke- ja anaerobiset voimaharjoitteet</c:v>
                </c:pt>
                <c:pt idx="5">
                  <c:v>Liikkuvuus- ja koordinaatio</c:v>
                </c:pt>
                <c:pt idx="6">
                  <c:v>Pelit</c:v>
                </c:pt>
              </c:strCache>
            </c:strRef>
          </c:cat>
          <c:val>
            <c:numRef>
              <c:f>Yhteenveto!$AE$58:$AK$58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2E06-4A7C-A7AC-E7C6CEFB1D00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 paperSize="9" orientation="landscape" horizontalDpi="300" verticalDpi="300"/>
  </c:printSettings>
</c:chartSpace>
</file>

<file path=xl/charts/chart9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5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r>
              <a:rPr lang="fi-FI"/>
              <a:t>Harj-km viikoittain</a:t>
            </a:r>
          </a:p>
        </c:rich>
      </c:tx>
      <c:layout>
        <c:manualLayout>
          <c:xMode val="edge"/>
          <c:yMode val="edge"/>
          <c:x val="0.41955869525251221"/>
          <c:y val="3.066037735849056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3091531240397139E-2"/>
          <c:y val="0.14386809020776442"/>
          <c:w val="0.9132499147047477"/>
          <c:h val="0.75943483683442536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Start!$D$27</c:f>
              <c:strCache>
                <c:ptCount val="1"/>
                <c:pt idx="0">
                  <c:v>Ju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Yhteenveto!$AO$6:$AO$57</c:f>
              <c:numCache>
                <c:formatCode>General</c:formatCode>
                <c:ptCount val="5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F01-4FB9-9E28-09D86DC706F5}"/>
            </c:ext>
          </c:extLst>
        </c:ser>
        <c:ser>
          <c:idx val="1"/>
          <c:order val="1"/>
          <c:tx>
            <c:strRef>
              <c:f>Start!$E$27</c:f>
              <c:strCache>
                <c:ptCount val="1"/>
                <c:pt idx="0">
                  <c:v>Hi</c:v>
                </c:pt>
              </c:strCache>
            </c:strRef>
          </c:tx>
          <c:spPr>
            <a:solidFill>
              <a:srgbClr val="00CC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Yhteenveto!$AP$6:$AP$57</c:f>
              <c:numCache>
                <c:formatCode>General</c:formatCode>
                <c:ptCount val="5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F01-4FB9-9E28-09D86DC706F5}"/>
            </c:ext>
          </c:extLst>
        </c:ser>
        <c:ser>
          <c:idx val="2"/>
          <c:order val="2"/>
          <c:tx>
            <c:strRef>
              <c:f>Start!$F$27</c:f>
              <c:strCache>
                <c:ptCount val="1"/>
                <c:pt idx="0">
                  <c:v>Su</c:v>
                </c:pt>
              </c:strCache>
            </c:strRef>
          </c:tx>
          <c:spPr>
            <a:solidFill>
              <a:srgbClr val="008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Yhteenveto!$AQ$6:$AQ$57</c:f>
              <c:numCache>
                <c:formatCode>General</c:formatCode>
                <c:ptCount val="5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F01-4FB9-9E28-09D86DC706F5}"/>
            </c:ext>
          </c:extLst>
        </c:ser>
        <c:ser>
          <c:idx val="3"/>
          <c:order val="3"/>
          <c:tx>
            <c:strRef>
              <c:f>Start!$G$27</c:f>
              <c:strCache>
                <c:ptCount val="1"/>
                <c:pt idx="0">
                  <c:v>Py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  <a:ln>
              <a:solidFill>
                <a:srgbClr val="000000"/>
              </a:solidFill>
            </a:ln>
          </c:spPr>
          <c:invertIfNegative val="0"/>
          <c:val>
            <c:numRef>
              <c:f>Yhteenveto!$AR$6:$AR$57</c:f>
              <c:numCache>
                <c:formatCode>General</c:formatCode>
                <c:ptCount val="5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F01-4FB9-9E28-09D86DC706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4932728"/>
        <c:axId val="1"/>
      </c:barChart>
      <c:catAx>
        <c:axId val="3849327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1"/>
        <c:lblAlgn val="ctr"/>
        <c:lblOffset val="100"/>
        <c:tickLblSkip val="3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FF"/>
              </a:solidFill>
              <a:prstDash val="sysDash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84932728"/>
        <c:crosses val="autoZero"/>
        <c:crossBetween val="between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56940109759007396"/>
          <c:y val="1.4150943396226415E-2"/>
          <c:w val="0.20049630159866383"/>
          <c:h val="5.087158916456197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10" b="1" i="0" u="none" strike="noStrike" baseline="0">
              <a:solidFill>
                <a:srgbClr val="0000FF"/>
              </a:solidFill>
              <a:latin typeface="Arial"/>
              <a:ea typeface="Arial"/>
              <a:cs typeface="Arial"/>
            </a:defRPr>
          </a:pPr>
          <a:endParaRPr lang="fi-FI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9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5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r>
              <a:rPr lang="fi-FI"/>
              <a:t>Harj-km viikoittain</a:t>
            </a:r>
          </a:p>
        </c:rich>
      </c:tx>
      <c:layout>
        <c:manualLayout>
          <c:xMode val="edge"/>
          <c:yMode val="edge"/>
          <c:x val="0.41955869525251221"/>
          <c:y val="3.073286052009456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3091531240397139E-2"/>
          <c:y val="0.11347543928099002"/>
          <c:w val="0.9148272029857577"/>
          <c:h val="0.8132406481804267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Start!$D$27</c:f>
              <c:strCache>
                <c:ptCount val="1"/>
                <c:pt idx="0">
                  <c:v>Ju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Yhteenveto!$AO$6:$AO$57</c:f>
              <c:numCache>
                <c:formatCode>General</c:formatCode>
                <c:ptCount val="5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B26-4FAB-B3ED-008925D42B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4730584"/>
        <c:axId val="1"/>
      </c:barChart>
      <c:catAx>
        <c:axId val="3747305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1"/>
        <c:lblAlgn val="ctr"/>
        <c:lblOffset val="100"/>
        <c:tickLblSkip val="3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FF"/>
              </a:solidFill>
              <a:prstDash val="sysDash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74730584"/>
        <c:crosses val="autoZero"/>
        <c:crossBetween val="between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58832846341301226"/>
          <c:y val="2.8368794326241134E-2"/>
          <c:w val="5.2050490708035579E-2"/>
          <c:h val="5.2009456264775419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600" b="1" i="0" u="none" strike="noStrike" baseline="0">
              <a:solidFill>
                <a:srgbClr val="0000FF"/>
              </a:solidFill>
              <a:latin typeface="Arial"/>
              <a:ea typeface="Arial"/>
              <a:cs typeface="Arial"/>
            </a:defRPr>
          </a:pPr>
          <a:endParaRPr lang="fi-FI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9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5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r>
              <a:rPr lang="fi-FI"/>
              <a:t>Harj-km viikoittain</a:t>
            </a:r>
          </a:p>
        </c:rich>
      </c:tx>
      <c:layout>
        <c:manualLayout>
          <c:xMode val="edge"/>
          <c:yMode val="edge"/>
          <c:x val="0.41955869525251221"/>
          <c:y val="3.066037735849056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3091531240397139E-2"/>
          <c:y val="0.11320767754053372"/>
          <c:w val="0.9148272029857577"/>
          <c:h val="0.8136801823225866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Start!$E$27</c:f>
              <c:strCache>
                <c:ptCount val="1"/>
                <c:pt idx="0">
                  <c:v>Hi</c:v>
                </c:pt>
              </c:strCache>
            </c:strRef>
          </c:tx>
          <c:spPr>
            <a:solidFill>
              <a:srgbClr val="00CC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Yhteenveto!$AP$6:$AP$57</c:f>
              <c:numCache>
                <c:formatCode>General</c:formatCode>
                <c:ptCount val="5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4AB-4221-A3A0-D075A54BA2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4729272"/>
        <c:axId val="1"/>
      </c:barChart>
      <c:catAx>
        <c:axId val="3747292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1"/>
        <c:lblAlgn val="ctr"/>
        <c:lblOffset val="100"/>
        <c:tickLblSkip val="3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FF"/>
              </a:solidFill>
              <a:prstDash val="sysDash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74729272"/>
        <c:crosses val="autoZero"/>
        <c:crossBetween val="between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59148323300124006"/>
          <c:y val="2.8301886792452831E-2"/>
          <c:w val="4.7318571020649292E-2"/>
          <c:h val="5.188679245283018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600" b="1" i="0" u="none" strike="noStrike" baseline="0">
              <a:solidFill>
                <a:srgbClr val="0000FF"/>
              </a:solidFill>
              <a:latin typeface="Arial"/>
              <a:ea typeface="Arial"/>
              <a:cs typeface="Arial"/>
            </a:defRPr>
          </a:pPr>
          <a:endParaRPr lang="fi-FI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/>
  </c:printSettings>
</c:chartSpace>
</file>

<file path=xl/charts/chart9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5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r>
              <a:rPr lang="fi-FI"/>
              <a:t>Harj-km viikoittain</a:t>
            </a:r>
          </a:p>
        </c:rich>
      </c:tx>
      <c:layout>
        <c:manualLayout>
          <c:xMode val="edge"/>
          <c:yMode val="edge"/>
          <c:x val="0.41955869525251221"/>
          <c:y val="3.066037735849056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3091531240397139E-2"/>
          <c:y val="0.11320767754053372"/>
          <c:w val="0.9148272029857577"/>
          <c:h val="0.8136801823225866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Start!$F$27</c:f>
              <c:strCache>
                <c:ptCount val="1"/>
                <c:pt idx="0">
                  <c:v>Su</c:v>
                </c:pt>
              </c:strCache>
            </c:strRef>
          </c:tx>
          <c:spPr>
            <a:solidFill>
              <a:srgbClr val="008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Yhteenveto!$AQ$6:$AQ$57</c:f>
              <c:numCache>
                <c:formatCode>General</c:formatCode>
                <c:ptCount val="5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7F9-4678-B68C-B0B1E18E2F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4732224"/>
        <c:axId val="1"/>
      </c:barChart>
      <c:catAx>
        <c:axId val="3747322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1"/>
        <c:lblAlgn val="ctr"/>
        <c:lblOffset val="100"/>
        <c:tickLblSkip val="3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FF"/>
              </a:solidFill>
              <a:prstDash val="sysDash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74732224"/>
        <c:crosses val="autoZero"/>
        <c:crossBetween val="between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58832846341301226"/>
          <c:y val="2.8301886792452831E-2"/>
          <c:w val="5.3627797270497712E-2"/>
          <c:h val="5.188679245283018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600" b="1" i="0" u="none" strike="noStrike" baseline="0">
              <a:solidFill>
                <a:srgbClr val="0000FF"/>
              </a:solidFill>
              <a:latin typeface="Arial"/>
              <a:ea typeface="Arial"/>
              <a:cs typeface="Arial"/>
            </a:defRPr>
          </a:pPr>
          <a:endParaRPr lang="fi-FI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 paperSize="9" orientation="landscape" horizontalDpi="300" verticalDpi="300"/>
  </c:printSettings>
</c:chartSpace>
</file>

<file path=xl/charts/chart9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i-FI" sz="850" b="1" i="0" u="none" strike="noStrike" baseline="0">
                <a:solidFill>
                  <a:srgbClr val="0000FF"/>
                </a:solidFill>
                <a:latin typeface="Arial"/>
                <a:cs typeface="Arial"/>
              </a:rPr>
              <a:t>Keskisyke</a:t>
            </a:r>
          </a:p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i-FI" sz="850" b="1" i="0" u="none" strike="noStrike" baseline="0">
                <a:solidFill>
                  <a:srgbClr val="0000FF"/>
                </a:solidFill>
                <a:latin typeface="Arial"/>
                <a:cs typeface="Arial"/>
              </a:rPr>
              <a:t>viikoittain</a:t>
            </a:r>
          </a:p>
        </c:rich>
      </c:tx>
      <c:layout>
        <c:manualLayout>
          <c:xMode val="edge"/>
          <c:yMode val="edge"/>
          <c:x val="0.45215594697458644"/>
          <c:y val="2.117647058823529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8359666397367282E-2"/>
          <c:y val="0.11529411764705882"/>
          <c:w val="0.9195590678287876"/>
          <c:h val="0.811764705882341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00CC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Yhteenveto!$AN$6:$AN$57</c:f>
              <c:numCache>
                <c:formatCode>General</c:formatCode>
                <c:ptCount val="5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D2B-4589-A184-6BF160B926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4734520"/>
        <c:axId val="1"/>
      </c:barChart>
      <c:catAx>
        <c:axId val="3747345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1"/>
        <c:lblAlgn val="ctr"/>
        <c:lblOffset val="100"/>
        <c:tickLblSkip val="3"/>
        <c:tickMarkSkip val="1"/>
        <c:noMultiLvlLbl val="0"/>
      </c:catAx>
      <c:valAx>
        <c:axId val="1"/>
        <c:scaling>
          <c:orientation val="minMax"/>
          <c:max val="210"/>
          <c:min val="140"/>
        </c:scaling>
        <c:delete val="0"/>
        <c:axPos val="l"/>
        <c:majorGridlines>
          <c:spPr>
            <a:ln w="3175">
              <a:solidFill>
                <a:srgbClr val="0000FF"/>
              </a:solidFill>
              <a:prstDash val="sysDash"/>
            </a:ln>
          </c:spPr>
        </c:majorGridlines>
        <c:minorGridlines>
          <c:spPr>
            <a:ln w="3175">
              <a:solidFill>
                <a:srgbClr val="00CCFF"/>
              </a:solidFill>
              <a:prstDash val="sysDash"/>
            </a:ln>
          </c:spPr>
        </c:minorGridlines>
        <c:numFmt formatCode="General" sourceLinked="1"/>
        <c:majorTickMark val="out"/>
        <c:minorTickMark val="out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74734520"/>
        <c:crosses val="autoZero"/>
        <c:crossBetween val="between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plotVisOnly val="0"/>
    <c:dispBlanksAs val="span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33" r="0.75000000000000933" t="1" header="0.49212598450000461" footer="0.49212598450000461"/>
    <c:pageSetup paperSize="9" orientation="landscape" horizontalDpi="300" verticalDpi="300"/>
  </c:printSettings>
</c:chartSpace>
</file>

<file path=xl/charts/chart10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5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r>
              <a:rPr lang="fi-FI"/>
              <a:t>Harj-km viikoittain</a:t>
            </a:r>
          </a:p>
        </c:rich>
      </c:tx>
      <c:layout>
        <c:manualLayout>
          <c:xMode val="edge"/>
          <c:yMode val="edge"/>
          <c:x val="0.41955869525251221"/>
          <c:y val="3.066037735849056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3091531240397139E-2"/>
          <c:y val="0.11320767754053372"/>
          <c:w val="0.9148272029857577"/>
          <c:h val="0.8136801823225866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Start!$G$27</c:f>
              <c:strCache>
                <c:ptCount val="1"/>
                <c:pt idx="0">
                  <c:v>Py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Yhteenveto!$AR$6:$AR$57</c:f>
              <c:numCache>
                <c:formatCode>General</c:formatCode>
                <c:ptCount val="5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D4-474B-BDD8-8DABEE99DC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4726320"/>
        <c:axId val="1"/>
      </c:barChart>
      <c:catAx>
        <c:axId val="3747263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1"/>
        <c:lblAlgn val="ctr"/>
        <c:lblOffset val="100"/>
        <c:tickLblSkip val="3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FF"/>
              </a:solidFill>
              <a:prstDash val="sysDash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74726320"/>
        <c:crosses val="autoZero"/>
        <c:crossBetween val="between"/>
      </c:valAx>
      <c:spPr>
        <a:solidFill>
          <a:srgbClr val="FFFFCC"/>
        </a:solidFill>
        <a:ln w="12700">
          <a:solidFill>
            <a:srgbClr val="0000FF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58832846341301226"/>
          <c:y val="2.8301886792452831E-2"/>
          <c:w val="5.3627797270497712E-2"/>
          <c:h val="5.188679245283018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600" b="1" i="0" u="none" strike="noStrike" baseline="0">
              <a:solidFill>
                <a:srgbClr val="0000FF"/>
              </a:solidFill>
              <a:latin typeface="Arial"/>
              <a:ea typeface="Arial"/>
              <a:cs typeface="Arial"/>
            </a:defRPr>
          </a:pPr>
          <a:endParaRPr lang="fi-FI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/>
    <c:pageMargins b="1" l="0.75000000000000955" r="0.75000000000000955" t="1" header="0.49212598450000472" footer="0.49212598450000472"/>
    <c:pageSetup paperSize="9" orientation="landscape" horizontalDpi="300" verticalDpi="300"/>
  </c:printSettings>
</c:chartSpace>
</file>

<file path=xl/charts/chart10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7362637362637362E-2"/>
          <c:y val="3.5445757250268592E-2"/>
          <c:w val="0.91648351648352633"/>
          <c:h val="0.94844253490870034"/>
        </c:manualLayout>
      </c:layout>
      <c:barChart>
        <c:barDir val="bar"/>
        <c:grouping val="stacked"/>
        <c:varyColors val="0"/>
        <c:ser>
          <c:idx val="0"/>
          <c:order val="0"/>
          <c:spPr>
            <a:solidFill>
              <a:srgbClr val="00B05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Yhteenveto!$BF$6:$BF$57</c:f>
              <c:numCache>
                <c:formatCode>0</c:formatCode>
                <c:ptCount val="5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F82-4244-A347-4DD623364C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74739112"/>
        <c:axId val="1"/>
      </c:barChart>
      <c:catAx>
        <c:axId val="374739112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12700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FFFF99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in val="0"/>
        </c:scaling>
        <c:delete val="0"/>
        <c:axPos val="t"/>
        <c:majorGridlines>
          <c:spPr>
            <a:ln w="25400">
              <a:solidFill>
                <a:srgbClr val="0000FF"/>
              </a:solidFill>
              <a:prstDash val="sysDash"/>
            </a:ln>
          </c:spPr>
        </c:majorGridlines>
        <c:minorGridlines>
          <c:spPr>
            <a:ln w="3175">
              <a:solidFill>
                <a:srgbClr val="003366"/>
              </a:solidFill>
              <a:prstDash val="sysDash"/>
            </a:ln>
          </c:spPr>
        </c:minorGridlines>
        <c:title>
          <c:tx>
            <c:rich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i-FI" sz="800" b="1" i="0" u="none" strike="noStrike" baseline="0">
                    <a:solidFill>
                      <a:srgbClr val="0000FF"/>
                    </a:solidFill>
                    <a:latin typeface="Arial"/>
                    <a:cs typeface="Arial"/>
                  </a:rPr>
                  <a:t>Suunnistus </a:t>
                </a:r>
              </a:p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i-FI" sz="800" b="1" i="0" u="none" strike="noStrike" baseline="0">
                    <a:solidFill>
                      <a:srgbClr val="0000FF"/>
                    </a:solidFill>
                    <a:latin typeface="Arial"/>
                    <a:cs typeface="Arial"/>
                  </a:rPr>
                  <a:t>min/vk</a:t>
                </a:r>
              </a:p>
            </c:rich>
          </c:tx>
          <c:layout>
            <c:manualLayout>
              <c:xMode val="edge"/>
              <c:yMode val="edge"/>
              <c:x val="0.26593404991042785"/>
              <c:y val="2.5062656641604009E-3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1"/>
        <c:majorTickMark val="out"/>
        <c:minorTickMark val="in"/>
        <c:tickLblPos val="nextTo"/>
        <c:spPr>
          <a:ln w="12700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800" b="1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374739112"/>
        <c:crosses val="autoZero"/>
        <c:crossBetween val="between"/>
        <c:majorUnit val="60"/>
        <c:minorUnit val="10"/>
      </c:valAx>
      <c:spPr>
        <a:solidFill>
          <a:srgbClr val="FFFFCC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>
      <c:oddHeader>&amp;T</c:oddHeader>
      <c:oddFooter>Page &amp;D</c:oddFooter>
    </c:headerFooter>
    <c:pageMargins b="1" l="0.75000000000000955" r="0.75000000000000955" t="1" header="0.5" footer="0.5"/>
    <c:pageSetup/>
  </c:printSettings>
</c:chartSpace>
</file>

<file path=xl/charts/chart10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3516545725904556E-2"/>
          <c:y val="3.6701991198468613E-2"/>
          <c:w val="0.83769553805775065"/>
          <c:h val="0.94701038310060859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rgbClr val="FF0000"/>
            </a:solidFill>
          </c:spPr>
          <c:invertIfNegative val="0"/>
          <c:trendline>
            <c:trendlineType val="movingAvg"/>
            <c:period val="4"/>
            <c:dispRSqr val="0"/>
            <c:dispEq val="0"/>
          </c:trendline>
          <c:val>
            <c:numRef>
              <c:f>Yhteenveto!$EL$6:$EL$57</c:f>
              <c:numCache>
                <c:formatCode>General</c:formatCode>
                <c:ptCount val="5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246-4DA2-88B3-1468FA7251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374742064"/>
        <c:axId val="1"/>
      </c:barChart>
      <c:catAx>
        <c:axId val="374742064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12700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FFFF99"/>
                </a:solidFill>
                <a:latin typeface="Arial"/>
                <a:ea typeface="Arial"/>
                <a:cs typeface="Arial"/>
              </a:defRPr>
            </a:pPr>
            <a:endParaRPr lang="fi-FI"/>
          </a:p>
        </c:txPr>
        <c:crossAx val="1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in val="0"/>
        </c:scaling>
        <c:delete val="1"/>
        <c:axPos val="t"/>
        <c:majorGridlines>
          <c:spPr>
            <a:ln w="25400">
              <a:solidFill>
                <a:srgbClr val="0000FF"/>
              </a:solidFill>
              <a:prstDash val="sysDash"/>
            </a:ln>
          </c:spPr>
        </c:majorGridlines>
        <c:minorGridlines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FF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i-FI"/>
                  <a:t>Kokonaisrasitus</a:t>
                </a:r>
              </a:p>
            </c:rich>
          </c:tx>
          <c:layout>
            <c:manualLayout>
              <c:xMode val="edge"/>
              <c:yMode val="edge"/>
              <c:x val="0.26593414459556192"/>
              <c:y val="2.5062656641604009E-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crossAx val="374742064"/>
        <c:crosses val="autoZero"/>
        <c:crossBetween val="between"/>
        <c:majorUnit val="60"/>
        <c:minorUnit val="10"/>
      </c:valAx>
      <c:spPr>
        <a:solidFill>
          <a:srgbClr val="FFFFCC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i-FI"/>
    </a:p>
  </c:txPr>
  <c:printSettings>
    <c:headerFooter alignWithMargins="0">
      <c:oddHeader>&amp;T</c:oddHeader>
      <c:oddFooter>Page &amp;D</c:oddFooter>
    </c:headerFooter>
    <c:pageMargins b="1" l="0.75000000000000977" r="0.75000000000000977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3" Type="http://schemas.openxmlformats.org/officeDocument/2006/relationships/chart" Target="../charts/chart12.xml"/><Relationship Id="rId18" Type="http://schemas.openxmlformats.org/officeDocument/2006/relationships/chart" Target="../charts/chart17.xml"/><Relationship Id="rId26" Type="http://schemas.openxmlformats.org/officeDocument/2006/relationships/chart" Target="../charts/chart25.xml"/><Relationship Id="rId39" Type="http://schemas.openxmlformats.org/officeDocument/2006/relationships/chart" Target="../charts/chart38.xml"/><Relationship Id="rId21" Type="http://schemas.openxmlformats.org/officeDocument/2006/relationships/chart" Target="../charts/chart20.xml"/><Relationship Id="rId34" Type="http://schemas.openxmlformats.org/officeDocument/2006/relationships/chart" Target="../charts/chart33.xml"/><Relationship Id="rId42" Type="http://schemas.openxmlformats.org/officeDocument/2006/relationships/chart" Target="../charts/chart41.xml"/><Relationship Id="rId47" Type="http://schemas.openxmlformats.org/officeDocument/2006/relationships/chart" Target="../charts/chart46.xml"/><Relationship Id="rId50" Type="http://schemas.openxmlformats.org/officeDocument/2006/relationships/chart" Target="../charts/chart49.xml"/><Relationship Id="rId55" Type="http://schemas.openxmlformats.org/officeDocument/2006/relationships/chart" Target="../charts/chart54.xml"/><Relationship Id="rId63" Type="http://schemas.openxmlformats.org/officeDocument/2006/relationships/chart" Target="../charts/chart62.xml"/><Relationship Id="rId68" Type="http://schemas.openxmlformats.org/officeDocument/2006/relationships/chart" Target="../charts/chart67.xml"/><Relationship Id="rId76" Type="http://schemas.openxmlformats.org/officeDocument/2006/relationships/chart" Target="../charts/chart75.xml"/><Relationship Id="rId84" Type="http://schemas.openxmlformats.org/officeDocument/2006/relationships/chart" Target="../charts/chart83.xml"/><Relationship Id="rId89" Type="http://schemas.openxmlformats.org/officeDocument/2006/relationships/chart" Target="../charts/chart88.xml"/><Relationship Id="rId7" Type="http://schemas.openxmlformats.org/officeDocument/2006/relationships/chart" Target="../charts/chart6.xml"/><Relationship Id="rId71" Type="http://schemas.openxmlformats.org/officeDocument/2006/relationships/chart" Target="../charts/chart70.xml"/><Relationship Id="rId92" Type="http://schemas.openxmlformats.org/officeDocument/2006/relationships/chart" Target="../charts/chart91.xml"/><Relationship Id="rId2" Type="http://schemas.openxmlformats.org/officeDocument/2006/relationships/chart" Target="../charts/chart2.xml"/><Relationship Id="rId16" Type="http://schemas.openxmlformats.org/officeDocument/2006/relationships/chart" Target="../charts/chart15.xml"/><Relationship Id="rId29" Type="http://schemas.openxmlformats.org/officeDocument/2006/relationships/chart" Target="../charts/chart28.xml"/><Relationship Id="rId11" Type="http://schemas.openxmlformats.org/officeDocument/2006/relationships/chart" Target="../charts/chart10.xml"/><Relationship Id="rId24" Type="http://schemas.openxmlformats.org/officeDocument/2006/relationships/chart" Target="../charts/chart23.xml"/><Relationship Id="rId32" Type="http://schemas.openxmlformats.org/officeDocument/2006/relationships/chart" Target="../charts/chart31.xml"/><Relationship Id="rId37" Type="http://schemas.openxmlformats.org/officeDocument/2006/relationships/chart" Target="../charts/chart36.xml"/><Relationship Id="rId40" Type="http://schemas.openxmlformats.org/officeDocument/2006/relationships/chart" Target="../charts/chart39.xml"/><Relationship Id="rId45" Type="http://schemas.openxmlformats.org/officeDocument/2006/relationships/chart" Target="../charts/chart44.xml"/><Relationship Id="rId53" Type="http://schemas.openxmlformats.org/officeDocument/2006/relationships/chart" Target="../charts/chart52.xml"/><Relationship Id="rId58" Type="http://schemas.openxmlformats.org/officeDocument/2006/relationships/chart" Target="../charts/chart57.xml"/><Relationship Id="rId66" Type="http://schemas.openxmlformats.org/officeDocument/2006/relationships/chart" Target="../charts/chart65.xml"/><Relationship Id="rId74" Type="http://schemas.openxmlformats.org/officeDocument/2006/relationships/chart" Target="../charts/chart73.xml"/><Relationship Id="rId79" Type="http://schemas.openxmlformats.org/officeDocument/2006/relationships/chart" Target="../charts/chart78.xml"/><Relationship Id="rId87" Type="http://schemas.openxmlformats.org/officeDocument/2006/relationships/chart" Target="../charts/chart86.xml"/><Relationship Id="rId5" Type="http://schemas.openxmlformats.org/officeDocument/2006/relationships/chart" Target="../charts/chart4.xml"/><Relationship Id="rId61" Type="http://schemas.openxmlformats.org/officeDocument/2006/relationships/chart" Target="../charts/chart60.xml"/><Relationship Id="rId82" Type="http://schemas.openxmlformats.org/officeDocument/2006/relationships/chart" Target="../charts/chart81.xml"/><Relationship Id="rId90" Type="http://schemas.openxmlformats.org/officeDocument/2006/relationships/chart" Target="../charts/chart89.xml"/><Relationship Id="rId19" Type="http://schemas.openxmlformats.org/officeDocument/2006/relationships/chart" Target="../charts/chart18.xml"/><Relationship Id="rId14" Type="http://schemas.openxmlformats.org/officeDocument/2006/relationships/chart" Target="../charts/chart13.xml"/><Relationship Id="rId22" Type="http://schemas.openxmlformats.org/officeDocument/2006/relationships/chart" Target="../charts/chart21.xml"/><Relationship Id="rId27" Type="http://schemas.openxmlformats.org/officeDocument/2006/relationships/chart" Target="../charts/chart26.xml"/><Relationship Id="rId30" Type="http://schemas.openxmlformats.org/officeDocument/2006/relationships/chart" Target="../charts/chart29.xml"/><Relationship Id="rId35" Type="http://schemas.openxmlformats.org/officeDocument/2006/relationships/chart" Target="../charts/chart34.xml"/><Relationship Id="rId43" Type="http://schemas.openxmlformats.org/officeDocument/2006/relationships/chart" Target="../charts/chart42.xml"/><Relationship Id="rId48" Type="http://schemas.openxmlformats.org/officeDocument/2006/relationships/chart" Target="../charts/chart47.xml"/><Relationship Id="rId56" Type="http://schemas.openxmlformats.org/officeDocument/2006/relationships/chart" Target="../charts/chart55.xml"/><Relationship Id="rId64" Type="http://schemas.openxmlformats.org/officeDocument/2006/relationships/chart" Target="../charts/chart63.xml"/><Relationship Id="rId69" Type="http://schemas.openxmlformats.org/officeDocument/2006/relationships/chart" Target="../charts/chart68.xml"/><Relationship Id="rId77" Type="http://schemas.openxmlformats.org/officeDocument/2006/relationships/chart" Target="../charts/chart76.xml"/><Relationship Id="rId8" Type="http://schemas.openxmlformats.org/officeDocument/2006/relationships/chart" Target="../charts/chart7.xml"/><Relationship Id="rId51" Type="http://schemas.openxmlformats.org/officeDocument/2006/relationships/chart" Target="../charts/chart50.xml"/><Relationship Id="rId72" Type="http://schemas.openxmlformats.org/officeDocument/2006/relationships/chart" Target="../charts/chart71.xml"/><Relationship Id="rId80" Type="http://schemas.openxmlformats.org/officeDocument/2006/relationships/chart" Target="../charts/chart79.xml"/><Relationship Id="rId85" Type="http://schemas.openxmlformats.org/officeDocument/2006/relationships/chart" Target="../charts/chart84.xml"/><Relationship Id="rId3" Type="http://schemas.openxmlformats.org/officeDocument/2006/relationships/image" Target="../media/image1.emf"/><Relationship Id="rId12" Type="http://schemas.openxmlformats.org/officeDocument/2006/relationships/chart" Target="../charts/chart11.xml"/><Relationship Id="rId17" Type="http://schemas.openxmlformats.org/officeDocument/2006/relationships/chart" Target="../charts/chart16.xml"/><Relationship Id="rId25" Type="http://schemas.openxmlformats.org/officeDocument/2006/relationships/chart" Target="../charts/chart24.xml"/><Relationship Id="rId33" Type="http://schemas.openxmlformats.org/officeDocument/2006/relationships/chart" Target="../charts/chart32.xml"/><Relationship Id="rId38" Type="http://schemas.openxmlformats.org/officeDocument/2006/relationships/chart" Target="../charts/chart37.xml"/><Relationship Id="rId46" Type="http://schemas.openxmlformats.org/officeDocument/2006/relationships/chart" Target="../charts/chart45.xml"/><Relationship Id="rId59" Type="http://schemas.openxmlformats.org/officeDocument/2006/relationships/chart" Target="../charts/chart58.xml"/><Relationship Id="rId67" Type="http://schemas.openxmlformats.org/officeDocument/2006/relationships/chart" Target="../charts/chart66.xml"/><Relationship Id="rId20" Type="http://schemas.openxmlformats.org/officeDocument/2006/relationships/chart" Target="../charts/chart19.xml"/><Relationship Id="rId41" Type="http://schemas.openxmlformats.org/officeDocument/2006/relationships/chart" Target="../charts/chart40.xml"/><Relationship Id="rId54" Type="http://schemas.openxmlformats.org/officeDocument/2006/relationships/chart" Target="../charts/chart53.xml"/><Relationship Id="rId62" Type="http://schemas.openxmlformats.org/officeDocument/2006/relationships/chart" Target="../charts/chart61.xml"/><Relationship Id="rId70" Type="http://schemas.openxmlformats.org/officeDocument/2006/relationships/chart" Target="../charts/chart69.xml"/><Relationship Id="rId75" Type="http://schemas.openxmlformats.org/officeDocument/2006/relationships/chart" Target="../charts/chart74.xml"/><Relationship Id="rId83" Type="http://schemas.openxmlformats.org/officeDocument/2006/relationships/chart" Target="../charts/chart82.xml"/><Relationship Id="rId88" Type="http://schemas.openxmlformats.org/officeDocument/2006/relationships/chart" Target="../charts/chart87.xml"/><Relationship Id="rId91" Type="http://schemas.openxmlformats.org/officeDocument/2006/relationships/chart" Target="../charts/chart90.xml"/><Relationship Id="rId1" Type="http://schemas.openxmlformats.org/officeDocument/2006/relationships/chart" Target="../charts/chart1.xml"/><Relationship Id="rId6" Type="http://schemas.openxmlformats.org/officeDocument/2006/relationships/chart" Target="../charts/chart5.xml"/><Relationship Id="rId15" Type="http://schemas.openxmlformats.org/officeDocument/2006/relationships/chart" Target="../charts/chart14.xml"/><Relationship Id="rId23" Type="http://schemas.openxmlformats.org/officeDocument/2006/relationships/chart" Target="../charts/chart22.xml"/><Relationship Id="rId28" Type="http://schemas.openxmlformats.org/officeDocument/2006/relationships/chart" Target="../charts/chart27.xml"/><Relationship Id="rId36" Type="http://schemas.openxmlformats.org/officeDocument/2006/relationships/chart" Target="../charts/chart35.xml"/><Relationship Id="rId49" Type="http://schemas.openxmlformats.org/officeDocument/2006/relationships/chart" Target="../charts/chart48.xml"/><Relationship Id="rId57" Type="http://schemas.openxmlformats.org/officeDocument/2006/relationships/chart" Target="../charts/chart56.xml"/><Relationship Id="rId10" Type="http://schemas.openxmlformats.org/officeDocument/2006/relationships/chart" Target="../charts/chart9.xml"/><Relationship Id="rId31" Type="http://schemas.openxmlformats.org/officeDocument/2006/relationships/chart" Target="../charts/chart30.xml"/><Relationship Id="rId44" Type="http://schemas.openxmlformats.org/officeDocument/2006/relationships/chart" Target="../charts/chart43.xml"/><Relationship Id="rId52" Type="http://schemas.openxmlformats.org/officeDocument/2006/relationships/chart" Target="../charts/chart51.xml"/><Relationship Id="rId60" Type="http://schemas.openxmlformats.org/officeDocument/2006/relationships/chart" Target="../charts/chart59.xml"/><Relationship Id="rId65" Type="http://schemas.openxmlformats.org/officeDocument/2006/relationships/chart" Target="../charts/chart64.xml"/><Relationship Id="rId73" Type="http://schemas.openxmlformats.org/officeDocument/2006/relationships/chart" Target="../charts/chart72.xml"/><Relationship Id="rId78" Type="http://schemas.openxmlformats.org/officeDocument/2006/relationships/chart" Target="../charts/chart77.xml"/><Relationship Id="rId81" Type="http://schemas.openxmlformats.org/officeDocument/2006/relationships/chart" Target="../charts/chart80.xml"/><Relationship Id="rId86" Type="http://schemas.openxmlformats.org/officeDocument/2006/relationships/chart" Target="../charts/chart85.xml"/><Relationship Id="rId4" Type="http://schemas.openxmlformats.org/officeDocument/2006/relationships/chart" Target="../charts/chart3.xml"/><Relationship Id="rId9" Type="http://schemas.openxmlformats.org/officeDocument/2006/relationships/chart" Target="../charts/chart8.xm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chart" Target="../charts/chart98.xml"/><Relationship Id="rId3" Type="http://schemas.openxmlformats.org/officeDocument/2006/relationships/chart" Target="../charts/chart94.xml"/><Relationship Id="rId7" Type="http://schemas.openxmlformats.org/officeDocument/2006/relationships/chart" Target="../charts/chart97.xml"/><Relationship Id="rId12" Type="http://schemas.openxmlformats.org/officeDocument/2006/relationships/chart" Target="../charts/chart102.xml"/><Relationship Id="rId2" Type="http://schemas.openxmlformats.org/officeDocument/2006/relationships/chart" Target="../charts/chart93.xml"/><Relationship Id="rId1" Type="http://schemas.openxmlformats.org/officeDocument/2006/relationships/chart" Target="../charts/chart92.xml"/><Relationship Id="rId6" Type="http://schemas.openxmlformats.org/officeDocument/2006/relationships/chart" Target="../charts/chart96.xml"/><Relationship Id="rId11" Type="http://schemas.openxmlformats.org/officeDocument/2006/relationships/chart" Target="../charts/chart101.xml"/><Relationship Id="rId5" Type="http://schemas.openxmlformats.org/officeDocument/2006/relationships/chart" Target="../charts/chart95.xml"/><Relationship Id="rId10" Type="http://schemas.openxmlformats.org/officeDocument/2006/relationships/chart" Target="../charts/chart100.xml"/><Relationship Id="rId4" Type="http://schemas.openxmlformats.org/officeDocument/2006/relationships/image" Target="../media/image1.emf"/><Relationship Id="rId9" Type="http://schemas.openxmlformats.org/officeDocument/2006/relationships/chart" Target="../charts/chart99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38100</xdr:colOff>
      <xdr:row>0</xdr:row>
      <xdr:rowOff>28575</xdr:rowOff>
    </xdr:from>
    <xdr:to>
      <xdr:col>8</xdr:col>
      <xdr:colOff>571500</xdr:colOff>
      <xdr:row>3</xdr:row>
      <xdr:rowOff>28575</xdr:rowOff>
    </xdr:to>
    <xdr:pic>
      <xdr:nvPicPr>
        <xdr:cNvPr id="1082" name="Picture 3">
          <a:extLst>
            <a:ext uri="{FF2B5EF4-FFF2-40B4-BE49-F238E27FC236}">
              <a16:creationId xmlns:a16="http://schemas.microsoft.com/office/drawing/2014/main" id="{ABE37E0B-D1CA-41CB-A3E8-7A5A63BF15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28575"/>
          <a:ext cx="5334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69</xdr:row>
      <xdr:rowOff>152400</xdr:rowOff>
    </xdr:from>
    <xdr:to>
      <xdr:col>7</xdr:col>
      <xdr:colOff>457200</xdr:colOff>
      <xdr:row>94</xdr:row>
      <xdr:rowOff>76200</xdr:rowOff>
    </xdr:to>
    <xdr:pic>
      <xdr:nvPicPr>
        <xdr:cNvPr id="1083" name="Picture 5">
          <a:extLst>
            <a:ext uri="{FF2B5EF4-FFF2-40B4-BE49-F238E27FC236}">
              <a16:creationId xmlns:a16="http://schemas.microsoft.com/office/drawing/2014/main" id="{04B62E97-BF3E-4A4C-887A-9CABDF5364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382375"/>
          <a:ext cx="4876800" cy="397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19050</xdr:colOff>
      <xdr:row>98</xdr:row>
      <xdr:rowOff>57150</xdr:rowOff>
    </xdr:from>
    <xdr:to>
      <xdr:col>7</xdr:col>
      <xdr:colOff>466725</xdr:colOff>
      <xdr:row>122</xdr:row>
      <xdr:rowOff>104775</xdr:rowOff>
    </xdr:to>
    <xdr:pic>
      <xdr:nvPicPr>
        <xdr:cNvPr id="1084" name="Picture 6">
          <a:extLst>
            <a:ext uri="{FF2B5EF4-FFF2-40B4-BE49-F238E27FC236}">
              <a16:creationId xmlns:a16="http://schemas.microsoft.com/office/drawing/2014/main" id="{62180736-E857-4049-B78D-CB6F28C87C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5982950"/>
          <a:ext cx="4867275" cy="393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0</xdr:colOff>
      <xdr:row>4</xdr:row>
      <xdr:rowOff>0</xdr:rowOff>
    </xdr:from>
    <xdr:to>
      <xdr:col>20</xdr:col>
      <xdr:colOff>590550</xdr:colOff>
      <xdr:row>22</xdr:row>
      <xdr:rowOff>0</xdr:rowOff>
    </xdr:to>
    <xdr:graphicFrame macro="">
      <xdr:nvGraphicFramePr>
        <xdr:cNvPr id="1165013" name="Chart 1">
          <a:extLst>
            <a:ext uri="{FF2B5EF4-FFF2-40B4-BE49-F238E27FC236}">
              <a16:creationId xmlns:a16="http://schemas.microsoft.com/office/drawing/2014/main" id="{3B5949D1-8E60-410B-8375-60E1E1DF8AE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161925</xdr:colOff>
      <xdr:row>68</xdr:row>
      <xdr:rowOff>152400</xdr:rowOff>
    </xdr:from>
    <xdr:to>
      <xdr:col>5</xdr:col>
      <xdr:colOff>200025</xdr:colOff>
      <xdr:row>69</xdr:row>
      <xdr:rowOff>0</xdr:rowOff>
    </xdr:to>
    <xdr:graphicFrame macro="">
      <xdr:nvGraphicFramePr>
        <xdr:cNvPr id="1165014" name="Chart 2">
          <a:extLst>
            <a:ext uri="{FF2B5EF4-FFF2-40B4-BE49-F238E27FC236}">
              <a16:creationId xmlns:a16="http://schemas.microsoft.com/office/drawing/2014/main" id="{D65E500F-0157-470E-AB85-268C98FD98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19</xdr:col>
      <xdr:colOff>552450</xdr:colOff>
      <xdr:row>0</xdr:row>
      <xdr:rowOff>0</xdr:rowOff>
    </xdr:from>
    <xdr:to>
      <xdr:col>20</xdr:col>
      <xdr:colOff>590550</xdr:colOff>
      <xdr:row>3</xdr:row>
      <xdr:rowOff>152400</xdr:rowOff>
    </xdr:to>
    <xdr:pic>
      <xdr:nvPicPr>
        <xdr:cNvPr id="1165015" name="Picture 3">
          <a:extLst>
            <a:ext uri="{FF2B5EF4-FFF2-40B4-BE49-F238E27FC236}">
              <a16:creationId xmlns:a16="http://schemas.microsoft.com/office/drawing/2014/main" id="{EED2D187-B8C7-4EDC-AA6B-4F4EF71E79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34825" y="0"/>
          <a:ext cx="647700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161925</xdr:colOff>
      <xdr:row>144</xdr:row>
      <xdr:rowOff>152400</xdr:rowOff>
    </xdr:from>
    <xdr:to>
      <xdr:col>5</xdr:col>
      <xdr:colOff>200025</xdr:colOff>
      <xdr:row>145</xdr:row>
      <xdr:rowOff>0</xdr:rowOff>
    </xdr:to>
    <xdr:graphicFrame macro="">
      <xdr:nvGraphicFramePr>
        <xdr:cNvPr id="1165016" name="Chart 4">
          <a:extLst>
            <a:ext uri="{FF2B5EF4-FFF2-40B4-BE49-F238E27FC236}">
              <a16:creationId xmlns:a16="http://schemas.microsoft.com/office/drawing/2014/main" id="{3751FC06-15C1-4D6A-9182-7A925CA3CA9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161925</xdr:colOff>
      <xdr:row>201</xdr:row>
      <xdr:rowOff>152400</xdr:rowOff>
    </xdr:from>
    <xdr:to>
      <xdr:col>5</xdr:col>
      <xdr:colOff>200025</xdr:colOff>
      <xdr:row>202</xdr:row>
      <xdr:rowOff>0</xdr:rowOff>
    </xdr:to>
    <xdr:graphicFrame macro="">
      <xdr:nvGraphicFramePr>
        <xdr:cNvPr id="1165017" name="Chart 5">
          <a:extLst>
            <a:ext uri="{FF2B5EF4-FFF2-40B4-BE49-F238E27FC236}">
              <a16:creationId xmlns:a16="http://schemas.microsoft.com/office/drawing/2014/main" id="{4ED4C89E-3CB7-4749-A44D-4FDF36FBD12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5</xdr:col>
      <xdr:colOff>161925</xdr:colOff>
      <xdr:row>277</xdr:row>
      <xdr:rowOff>152400</xdr:rowOff>
    </xdr:from>
    <xdr:to>
      <xdr:col>5</xdr:col>
      <xdr:colOff>200025</xdr:colOff>
      <xdr:row>278</xdr:row>
      <xdr:rowOff>0</xdr:rowOff>
    </xdr:to>
    <xdr:graphicFrame macro="">
      <xdr:nvGraphicFramePr>
        <xdr:cNvPr id="1165018" name="Chart 6">
          <a:extLst>
            <a:ext uri="{FF2B5EF4-FFF2-40B4-BE49-F238E27FC236}">
              <a16:creationId xmlns:a16="http://schemas.microsoft.com/office/drawing/2014/main" id="{A80066E4-DD7D-47B1-BA0C-3107E0BC943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161925</xdr:colOff>
      <xdr:row>315</xdr:row>
      <xdr:rowOff>152400</xdr:rowOff>
    </xdr:from>
    <xdr:to>
      <xdr:col>5</xdr:col>
      <xdr:colOff>200025</xdr:colOff>
      <xdr:row>316</xdr:row>
      <xdr:rowOff>0</xdr:rowOff>
    </xdr:to>
    <xdr:graphicFrame macro="">
      <xdr:nvGraphicFramePr>
        <xdr:cNvPr id="1165019" name="Chart 7">
          <a:extLst>
            <a:ext uri="{FF2B5EF4-FFF2-40B4-BE49-F238E27FC236}">
              <a16:creationId xmlns:a16="http://schemas.microsoft.com/office/drawing/2014/main" id="{85195635-2F57-4DF4-B24D-0C729FC4D36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</xdr:col>
      <xdr:colOff>161925</xdr:colOff>
      <xdr:row>391</xdr:row>
      <xdr:rowOff>152400</xdr:rowOff>
    </xdr:from>
    <xdr:to>
      <xdr:col>5</xdr:col>
      <xdr:colOff>200025</xdr:colOff>
      <xdr:row>392</xdr:row>
      <xdr:rowOff>0</xdr:rowOff>
    </xdr:to>
    <xdr:graphicFrame macro="">
      <xdr:nvGraphicFramePr>
        <xdr:cNvPr id="1165020" name="Chart 8">
          <a:extLst>
            <a:ext uri="{FF2B5EF4-FFF2-40B4-BE49-F238E27FC236}">
              <a16:creationId xmlns:a16="http://schemas.microsoft.com/office/drawing/2014/main" id="{34F4D7B4-B454-4FB1-95C0-7198E5BF4C8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5</xdr:col>
      <xdr:colOff>161925</xdr:colOff>
      <xdr:row>429</xdr:row>
      <xdr:rowOff>152400</xdr:rowOff>
    </xdr:from>
    <xdr:to>
      <xdr:col>5</xdr:col>
      <xdr:colOff>200025</xdr:colOff>
      <xdr:row>430</xdr:row>
      <xdr:rowOff>0</xdr:rowOff>
    </xdr:to>
    <xdr:graphicFrame macro="">
      <xdr:nvGraphicFramePr>
        <xdr:cNvPr id="1165021" name="Chart 9">
          <a:extLst>
            <a:ext uri="{FF2B5EF4-FFF2-40B4-BE49-F238E27FC236}">
              <a16:creationId xmlns:a16="http://schemas.microsoft.com/office/drawing/2014/main" id="{C04D50BF-914E-4032-924C-CAC9B17CDC1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5</xdr:col>
      <xdr:colOff>161925</xdr:colOff>
      <xdr:row>505</xdr:row>
      <xdr:rowOff>152400</xdr:rowOff>
    </xdr:from>
    <xdr:to>
      <xdr:col>5</xdr:col>
      <xdr:colOff>200025</xdr:colOff>
      <xdr:row>506</xdr:row>
      <xdr:rowOff>0</xdr:rowOff>
    </xdr:to>
    <xdr:graphicFrame macro="">
      <xdr:nvGraphicFramePr>
        <xdr:cNvPr id="1165022" name="Chart 10">
          <a:extLst>
            <a:ext uri="{FF2B5EF4-FFF2-40B4-BE49-F238E27FC236}">
              <a16:creationId xmlns:a16="http://schemas.microsoft.com/office/drawing/2014/main" id="{DD4AF331-6A2A-4FA0-BFBA-27714230955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5</xdr:col>
      <xdr:colOff>161925</xdr:colOff>
      <xdr:row>543</xdr:row>
      <xdr:rowOff>152400</xdr:rowOff>
    </xdr:from>
    <xdr:to>
      <xdr:col>5</xdr:col>
      <xdr:colOff>200025</xdr:colOff>
      <xdr:row>544</xdr:row>
      <xdr:rowOff>0</xdr:rowOff>
    </xdr:to>
    <xdr:graphicFrame macro="">
      <xdr:nvGraphicFramePr>
        <xdr:cNvPr id="1165023" name="Chart 11">
          <a:extLst>
            <a:ext uri="{FF2B5EF4-FFF2-40B4-BE49-F238E27FC236}">
              <a16:creationId xmlns:a16="http://schemas.microsoft.com/office/drawing/2014/main" id="{CFCEA2CF-FF89-4DE3-BD0D-52FE048F2BD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5</xdr:col>
      <xdr:colOff>161925</xdr:colOff>
      <xdr:row>619</xdr:row>
      <xdr:rowOff>152400</xdr:rowOff>
    </xdr:from>
    <xdr:to>
      <xdr:col>5</xdr:col>
      <xdr:colOff>200025</xdr:colOff>
      <xdr:row>620</xdr:row>
      <xdr:rowOff>0</xdr:rowOff>
    </xdr:to>
    <xdr:graphicFrame macro="">
      <xdr:nvGraphicFramePr>
        <xdr:cNvPr id="1165024" name="Chart 12">
          <a:extLst>
            <a:ext uri="{FF2B5EF4-FFF2-40B4-BE49-F238E27FC236}">
              <a16:creationId xmlns:a16="http://schemas.microsoft.com/office/drawing/2014/main" id="{779AE7A8-1711-4B20-812C-743F2BC3411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5</xdr:col>
      <xdr:colOff>161925</xdr:colOff>
      <xdr:row>182</xdr:row>
      <xdr:rowOff>152400</xdr:rowOff>
    </xdr:from>
    <xdr:to>
      <xdr:col>5</xdr:col>
      <xdr:colOff>200025</xdr:colOff>
      <xdr:row>183</xdr:row>
      <xdr:rowOff>0</xdr:rowOff>
    </xdr:to>
    <xdr:graphicFrame macro="">
      <xdr:nvGraphicFramePr>
        <xdr:cNvPr id="1165025" name="Chart 13">
          <a:extLst>
            <a:ext uri="{FF2B5EF4-FFF2-40B4-BE49-F238E27FC236}">
              <a16:creationId xmlns:a16="http://schemas.microsoft.com/office/drawing/2014/main" id="{9B5BA91E-D00B-485E-A03A-8FF951D3A52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5</xdr:col>
      <xdr:colOff>161925</xdr:colOff>
      <xdr:row>277</xdr:row>
      <xdr:rowOff>152400</xdr:rowOff>
    </xdr:from>
    <xdr:to>
      <xdr:col>5</xdr:col>
      <xdr:colOff>200025</xdr:colOff>
      <xdr:row>278</xdr:row>
      <xdr:rowOff>0</xdr:rowOff>
    </xdr:to>
    <xdr:graphicFrame macro="">
      <xdr:nvGraphicFramePr>
        <xdr:cNvPr id="1165026" name="Chart 14">
          <a:extLst>
            <a:ext uri="{FF2B5EF4-FFF2-40B4-BE49-F238E27FC236}">
              <a16:creationId xmlns:a16="http://schemas.microsoft.com/office/drawing/2014/main" id="{BF75ED87-06E5-4561-B555-0790D8A8A57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5</xdr:col>
      <xdr:colOff>161925</xdr:colOff>
      <xdr:row>258</xdr:row>
      <xdr:rowOff>152400</xdr:rowOff>
    </xdr:from>
    <xdr:to>
      <xdr:col>5</xdr:col>
      <xdr:colOff>200025</xdr:colOff>
      <xdr:row>259</xdr:row>
      <xdr:rowOff>0</xdr:rowOff>
    </xdr:to>
    <xdr:graphicFrame macro="">
      <xdr:nvGraphicFramePr>
        <xdr:cNvPr id="1165027" name="Chart 15">
          <a:extLst>
            <a:ext uri="{FF2B5EF4-FFF2-40B4-BE49-F238E27FC236}">
              <a16:creationId xmlns:a16="http://schemas.microsoft.com/office/drawing/2014/main" id="{1F5163FA-D6FA-46BA-B695-77975AA5245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5</xdr:col>
      <xdr:colOff>161925</xdr:colOff>
      <xdr:row>353</xdr:row>
      <xdr:rowOff>152400</xdr:rowOff>
    </xdr:from>
    <xdr:to>
      <xdr:col>5</xdr:col>
      <xdr:colOff>200025</xdr:colOff>
      <xdr:row>354</xdr:row>
      <xdr:rowOff>0</xdr:rowOff>
    </xdr:to>
    <xdr:graphicFrame macro="">
      <xdr:nvGraphicFramePr>
        <xdr:cNvPr id="1165028" name="Chart 16">
          <a:extLst>
            <a:ext uri="{FF2B5EF4-FFF2-40B4-BE49-F238E27FC236}">
              <a16:creationId xmlns:a16="http://schemas.microsoft.com/office/drawing/2014/main" id="{1E4F9843-728A-4F6B-8E15-2D1D7D8B420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5</xdr:col>
      <xdr:colOff>161925</xdr:colOff>
      <xdr:row>334</xdr:row>
      <xdr:rowOff>152400</xdr:rowOff>
    </xdr:from>
    <xdr:to>
      <xdr:col>5</xdr:col>
      <xdr:colOff>200025</xdr:colOff>
      <xdr:row>335</xdr:row>
      <xdr:rowOff>0</xdr:rowOff>
    </xdr:to>
    <xdr:graphicFrame macro="">
      <xdr:nvGraphicFramePr>
        <xdr:cNvPr id="1165029" name="Chart 17">
          <a:extLst>
            <a:ext uri="{FF2B5EF4-FFF2-40B4-BE49-F238E27FC236}">
              <a16:creationId xmlns:a16="http://schemas.microsoft.com/office/drawing/2014/main" id="{61F049FC-9FEE-4435-A91F-43077636120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5</xdr:col>
      <xdr:colOff>161925</xdr:colOff>
      <xdr:row>429</xdr:row>
      <xdr:rowOff>152400</xdr:rowOff>
    </xdr:from>
    <xdr:to>
      <xdr:col>5</xdr:col>
      <xdr:colOff>200025</xdr:colOff>
      <xdr:row>430</xdr:row>
      <xdr:rowOff>0</xdr:rowOff>
    </xdr:to>
    <xdr:graphicFrame macro="">
      <xdr:nvGraphicFramePr>
        <xdr:cNvPr id="1165030" name="Chart 18">
          <a:extLst>
            <a:ext uri="{FF2B5EF4-FFF2-40B4-BE49-F238E27FC236}">
              <a16:creationId xmlns:a16="http://schemas.microsoft.com/office/drawing/2014/main" id="{2D279DF0-1902-4351-820D-0588C76DA1B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5</xdr:col>
      <xdr:colOff>161925</xdr:colOff>
      <xdr:row>410</xdr:row>
      <xdr:rowOff>152400</xdr:rowOff>
    </xdr:from>
    <xdr:to>
      <xdr:col>5</xdr:col>
      <xdr:colOff>200025</xdr:colOff>
      <xdr:row>411</xdr:row>
      <xdr:rowOff>0</xdr:rowOff>
    </xdr:to>
    <xdr:graphicFrame macro="">
      <xdr:nvGraphicFramePr>
        <xdr:cNvPr id="1165031" name="Chart 19">
          <a:extLst>
            <a:ext uri="{FF2B5EF4-FFF2-40B4-BE49-F238E27FC236}">
              <a16:creationId xmlns:a16="http://schemas.microsoft.com/office/drawing/2014/main" id="{5A4D1FF9-4966-42BC-9E8E-B91BADF6A02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5</xdr:col>
      <xdr:colOff>161925</xdr:colOff>
      <xdr:row>505</xdr:row>
      <xdr:rowOff>152400</xdr:rowOff>
    </xdr:from>
    <xdr:to>
      <xdr:col>5</xdr:col>
      <xdr:colOff>200025</xdr:colOff>
      <xdr:row>506</xdr:row>
      <xdr:rowOff>0</xdr:rowOff>
    </xdr:to>
    <xdr:graphicFrame macro="">
      <xdr:nvGraphicFramePr>
        <xdr:cNvPr id="1165032" name="Chart 20">
          <a:extLst>
            <a:ext uri="{FF2B5EF4-FFF2-40B4-BE49-F238E27FC236}">
              <a16:creationId xmlns:a16="http://schemas.microsoft.com/office/drawing/2014/main" id="{BEC74F44-60B1-4711-B822-6999A00C9F1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5</xdr:col>
      <xdr:colOff>161925</xdr:colOff>
      <xdr:row>581</xdr:row>
      <xdr:rowOff>152400</xdr:rowOff>
    </xdr:from>
    <xdr:to>
      <xdr:col>5</xdr:col>
      <xdr:colOff>200025</xdr:colOff>
      <xdr:row>582</xdr:row>
      <xdr:rowOff>0</xdr:rowOff>
    </xdr:to>
    <xdr:graphicFrame macro="">
      <xdr:nvGraphicFramePr>
        <xdr:cNvPr id="1165033" name="Chart 21">
          <a:extLst>
            <a:ext uri="{FF2B5EF4-FFF2-40B4-BE49-F238E27FC236}">
              <a16:creationId xmlns:a16="http://schemas.microsoft.com/office/drawing/2014/main" id="{00E0A1C8-E7A4-4D63-B116-2D7029CB6CD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5</xdr:col>
      <xdr:colOff>161925</xdr:colOff>
      <xdr:row>619</xdr:row>
      <xdr:rowOff>152400</xdr:rowOff>
    </xdr:from>
    <xdr:to>
      <xdr:col>5</xdr:col>
      <xdr:colOff>200025</xdr:colOff>
      <xdr:row>620</xdr:row>
      <xdr:rowOff>0</xdr:rowOff>
    </xdr:to>
    <xdr:graphicFrame macro="">
      <xdr:nvGraphicFramePr>
        <xdr:cNvPr id="1165034" name="Chart 22">
          <a:extLst>
            <a:ext uri="{FF2B5EF4-FFF2-40B4-BE49-F238E27FC236}">
              <a16:creationId xmlns:a16="http://schemas.microsoft.com/office/drawing/2014/main" id="{47029484-DD97-4D0B-A352-64563A2F379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5</xdr:col>
      <xdr:colOff>161925</xdr:colOff>
      <xdr:row>695</xdr:row>
      <xdr:rowOff>152400</xdr:rowOff>
    </xdr:from>
    <xdr:to>
      <xdr:col>5</xdr:col>
      <xdr:colOff>200025</xdr:colOff>
      <xdr:row>696</xdr:row>
      <xdr:rowOff>0</xdr:rowOff>
    </xdr:to>
    <xdr:graphicFrame macro="">
      <xdr:nvGraphicFramePr>
        <xdr:cNvPr id="1165035" name="Chart 23">
          <a:extLst>
            <a:ext uri="{FF2B5EF4-FFF2-40B4-BE49-F238E27FC236}">
              <a16:creationId xmlns:a16="http://schemas.microsoft.com/office/drawing/2014/main" id="{57BD0793-AD6B-4AD7-9B06-93C40BEC073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5</xdr:col>
      <xdr:colOff>161925</xdr:colOff>
      <xdr:row>733</xdr:row>
      <xdr:rowOff>152400</xdr:rowOff>
    </xdr:from>
    <xdr:to>
      <xdr:col>5</xdr:col>
      <xdr:colOff>200025</xdr:colOff>
      <xdr:row>734</xdr:row>
      <xdr:rowOff>0</xdr:rowOff>
    </xdr:to>
    <xdr:graphicFrame macro="">
      <xdr:nvGraphicFramePr>
        <xdr:cNvPr id="1165036" name="Chart 24">
          <a:extLst>
            <a:ext uri="{FF2B5EF4-FFF2-40B4-BE49-F238E27FC236}">
              <a16:creationId xmlns:a16="http://schemas.microsoft.com/office/drawing/2014/main" id="{FF18A25D-E340-4907-803F-CE04D230ECA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5</xdr:col>
      <xdr:colOff>161925</xdr:colOff>
      <xdr:row>486</xdr:row>
      <xdr:rowOff>152400</xdr:rowOff>
    </xdr:from>
    <xdr:to>
      <xdr:col>5</xdr:col>
      <xdr:colOff>200025</xdr:colOff>
      <xdr:row>487</xdr:row>
      <xdr:rowOff>0</xdr:rowOff>
    </xdr:to>
    <xdr:graphicFrame macro="">
      <xdr:nvGraphicFramePr>
        <xdr:cNvPr id="1165037" name="Chart 25">
          <a:extLst>
            <a:ext uri="{FF2B5EF4-FFF2-40B4-BE49-F238E27FC236}">
              <a16:creationId xmlns:a16="http://schemas.microsoft.com/office/drawing/2014/main" id="{0A1491C6-4221-497B-A3C5-AA168505474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5</xdr:col>
      <xdr:colOff>161925</xdr:colOff>
      <xdr:row>581</xdr:row>
      <xdr:rowOff>152400</xdr:rowOff>
    </xdr:from>
    <xdr:to>
      <xdr:col>5</xdr:col>
      <xdr:colOff>200025</xdr:colOff>
      <xdr:row>582</xdr:row>
      <xdr:rowOff>0</xdr:rowOff>
    </xdr:to>
    <xdr:graphicFrame macro="">
      <xdr:nvGraphicFramePr>
        <xdr:cNvPr id="1165038" name="Chart 26">
          <a:extLst>
            <a:ext uri="{FF2B5EF4-FFF2-40B4-BE49-F238E27FC236}">
              <a16:creationId xmlns:a16="http://schemas.microsoft.com/office/drawing/2014/main" id="{A9BF7A8B-C9B0-405A-82A7-BC9FAC903C9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5</xdr:col>
      <xdr:colOff>161925</xdr:colOff>
      <xdr:row>562</xdr:row>
      <xdr:rowOff>152400</xdr:rowOff>
    </xdr:from>
    <xdr:to>
      <xdr:col>5</xdr:col>
      <xdr:colOff>200025</xdr:colOff>
      <xdr:row>563</xdr:row>
      <xdr:rowOff>0</xdr:rowOff>
    </xdr:to>
    <xdr:graphicFrame macro="">
      <xdr:nvGraphicFramePr>
        <xdr:cNvPr id="1165039" name="Chart 27">
          <a:extLst>
            <a:ext uri="{FF2B5EF4-FFF2-40B4-BE49-F238E27FC236}">
              <a16:creationId xmlns:a16="http://schemas.microsoft.com/office/drawing/2014/main" id="{9E5915A0-1477-4EF6-83CB-1F25A4AB8B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5</xdr:col>
      <xdr:colOff>161925</xdr:colOff>
      <xdr:row>657</xdr:row>
      <xdr:rowOff>152400</xdr:rowOff>
    </xdr:from>
    <xdr:to>
      <xdr:col>5</xdr:col>
      <xdr:colOff>200025</xdr:colOff>
      <xdr:row>658</xdr:row>
      <xdr:rowOff>0</xdr:rowOff>
    </xdr:to>
    <xdr:graphicFrame macro="">
      <xdr:nvGraphicFramePr>
        <xdr:cNvPr id="1165040" name="Chart 28">
          <a:extLst>
            <a:ext uri="{FF2B5EF4-FFF2-40B4-BE49-F238E27FC236}">
              <a16:creationId xmlns:a16="http://schemas.microsoft.com/office/drawing/2014/main" id="{E99FDA8F-8C04-4D58-951A-21A8E20EA87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5</xdr:col>
      <xdr:colOff>161925</xdr:colOff>
      <xdr:row>638</xdr:row>
      <xdr:rowOff>152400</xdr:rowOff>
    </xdr:from>
    <xdr:to>
      <xdr:col>5</xdr:col>
      <xdr:colOff>200025</xdr:colOff>
      <xdr:row>639</xdr:row>
      <xdr:rowOff>0</xdr:rowOff>
    </xdr:to>
    <xdr:graphicFrame macro="">
      <xdr:nvGraphicFramePr>
        <xdr:cNvPr id="1165041" name="Chart 29">
          <a:extLst>
            <a:ext uri="{FF2B5EF4-FFF2-40B4-BE49-F238E27FC236}">
              <a16:creationId xmlns:a16="http://schemas.microsoft.com/office/drawing/2014/main" id="{93EAD75C-DC08-4F77-8841-F6FE1AC4A61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5</xdr:col>
      <xdr:colOff>161925</xdr:colOff>
      <xdr:row>733</xdr:row>
      <xdr:rowOff>152400</xdr:rowOff>
    </xdr:from>
    <xdr:to>
      <xdr:col>5</xdr:col>
      <xdr:colOff>200025</xdr:colOff>
      <xdr:row>734</xdr:row>
      <xdr:rowOff>0</xdr:rowOff>
    </xdr:to>
    <xdr:graphicFrame macro="">
      <xdr:nvGraphicFramePr>
        <xdr:cNvPr id="1165042" name="Chart 30">
          <a:extLst>
            <a:ext uri="{FF2B5EF4-FFF2-40B4-BE49-F238E27FC236}">
              <a16:creationId xmlns:a16="http://schemas.microsoft.com/office/drawing/2014/main" id="{BEA059EB-474E-4FE5-883A-FF4FAFFAFBE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5</xdr:col>
      <xdr:colOff>161925</xdr:colOff>
      <xdr:row>714</xdr:row>
      <xdr:rowOff>152400</xdr:rowOff>
    </xdr:from>
    <xdr:to>
      <xdr:col>5</xdr:col>
      <xdr:colOff>200025</xdr:colOff>
      <xdr:row>715</xdr:row>
      <xdr:rowOff>0</xdr:rowOff>
    </xdr:to>
    <xdr:graphicFrame macro="">
      <xdr:nvGraphicFramePr>
        <xdr:cNvPr id="1165043" name="Chart 31">
          <a:extLst>
            <a:ext uri="{FF2B5EF4-FFF2-40B4-BE49-F238E27FC236}">
              <a16:creationId xmlns:a16="http://schemas.microsoft.com/office/drawing/2014/main" id="{CDA09DCE-A60D-4F7B-B93E-3F00EC731F6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5</xdr:col>
      <xdr:colOff>161925</xdr:colOff>
      <xdr:row>809</xdr:row>
      <xdr:rowOff>152400</xdr:rowOff>
    </xdr:from>
    <xdr:to>
      <xdr:col>5</xdr:col>
      <xdr:colOff>200025</xdr:colOff>
      <xdr:row>810</xdr:row>
      <xdr:rowOff>0</xdr:rowOff>
    </xdr:to>
    <xdr:graphicFrame macro="">
      <xdr:nvGraphicFramePr>
        <xdr:cNvPr id="1165044" name="Chart 32">
          <a:extLst>
            <a:ext uri="{FF2B5EF4-FFF2-40B4-BE49-F238E27FC236}">
              <a16:creationId xmlns:a16="http://schemas.microsoft.com/office/drawing/2014/main" id="{14E057BB-DEF8-4CDC-B115-5D47CD3CCF8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5</xdr:col>
      <xdr:colOff>161925</xdr:colOff>
      <xdr:row>885</xdr:row>
      <xdr:rowOff>152400</xdr:rowOff>
    </xdr:from>
    <xdr:to>
      <xdr:col>5</xdr:col>
      <xdr:colOff>200025</xdr:colOff>
      <xdr:row>886</xdr:row>
      <xdr:rowOff>0</xdr:rowOff>
    </xdr:to>
    <xdr:graphicFrame macro="">
      <xdr:nvGraphicFramePr>
        <xdr:cNvPr id="1165045" name="Chart 33">
          <a:extLst>
            <a:ext uri="{FF2B5EF4-FFF2-40B4-BE49-F238E27FC236}">
              <a16:creationId xmlns:a16="http://schemas.microsoft.com/office/drawing/2014/main" id="{8D1F122F-A348-4513-9FE9-4AF679A9818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5</xdr:col>
      <xdr:colOff>161925</xdr:colOff>
      <xdr:row>923</xdr:row>
      <xdr:rowOff>152400</xdr:rowOff>
    </xdr:from>
    <xdr:to>
      <xdr:col>5</xdr:col>
      <xdr:colOff>200025</xdr:colOff>
      <xdr:row>924</xdr:row>
      <xdr:rowOff>0</xdr:rowOff>
    </xdr:to>
    <xdr:graphicFrame macro="">
      <xdr:nvGraphicFramePr>
        <xdr:cNvPr id="1165046" name="Chart 34">
          <a:extLst>
            <a:ext uri="{FF2B5EF4-FFF2-40B4-BE49-F238E27FC236}">
              <a16:creationId xmlns:a16="http://schemas.microsoft.com/office/drawing/2014/main" id="{40608AA2-36FA-4029-AF46-E9F66394F55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5</xdr:col>
      <xdr:colOff>161925</xdr:colOff>
      <xdr:row>790</xdr:row>
      <xdr:rowOff>152400</xdr:rowOff>
    </xdr:from>
    <xdr:to>
      <xdr:col>5</xdr:col>
      <xdr:colOff>200025</xdr:colOff>
      <xdr:row>791</xdr:row>
      <xdr:rowOff>0</xdr:rowOff>
    </xdr:to>
    <xdr:graphicFrame macro="">
      <xdr:nvGraphicFramePr>
        <xdr:cNvPr id="1165047" name="Chart 35">
          <a:extLst>
            <a:ext uri="{FF2B5EF4-FFF2-40B4-BE49-F238E27FC236}">
              <a16:creationId xmlns:a16="http://schemas.microsoft.com/office/drawing/2014/main" id="{840C847D-AF56-4E10-BE08-319B8C47998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5</xdr:col>
      <xdr:colOff>161925</xdr:colOff>
      <xdr:row>885</xdr:row>
      <xdr:rowOff>152400</xdr:rowOff>
    </xdr:from>
    <xdr:to>
      <xdr:col>5</xdr:col>
      <xdr:colOff>200025</xdr:colOff>
      <xdr:row>886</xdr:row>
      <xdr:rowOff>0</xdr:rowOff>
    </xdr:to>
    <xdr:graphicFrame macro="">
      <xdr:nvGraphicFramePr>
        <xdr:cNvPr id="1165048" name="Chart 36">
          <a:extLst>
            <a:ext uri="{FF2B5EF4-FFF2-40B4-BE49-F238E27FC236}">
              <a16:creationId xmlns:a16="http://schemas.microsoft.com/office/drawing/2014/main" id="{E66E188F-D610-4D8D-8D91-BEA8BCD3247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5</xdr:col>
      <xdr:colOff>161925</xdr:colOff>
      <xdr:row>866</xdr:row>
      <xdr:rowOff>152400</xdr:rowOff>
    </xdr:from>
    <xdr:to>
      <xdr:col>5</xdr:col>
      <xdr:colOff>200025</xdr:colOff>
      <xdr:row>867</xdr:row>
      <xdr:rowOff>0</xdr:rowOff>
    </xdr:to>
    <xdr:graphicFrame macro="">
      <xdr:nvGraphicFramePr>
        <xdr:cNvPr id="1165049" name="Chart 37">
          <a:extLst>
            <a:ext uri="{FF2B5EF4-FFF2-40B4-BE49-F238E27FC236}">
              <a16:creationId xmlns:a16="http://schemas.microsoft.com/office/drawing/2014/main" id="{DF5880FD-B676-409A-8FA9-9D9F056D33D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5</xdr:col>
      <xdr:colOff>161925</xdr:colOff>
      <xdr:row>961</xdr:row>
      <xdr:rowOff>152400</xdr:rowOff>
    </xdr:from>
    <xdr:to>
      <xdr:col>5</xdr:col>
      <xdr:colOff>200025</xdr:colOff>
      <xdr:row>962</xdr:row>
      <xdr:rowOff>0</xdr:rowOff>
    </xdr:to>
    <xdr:graphicFrame macro="">
      <xdr:nvGraphicFramePr>
        <xdr:cNvPr id="1165050" name="Chart 38">
          <a:extLst>
            <a:ext uri="{FF2B5EF4-FFF2-40B4-BE49-F238E27FC236}">
              <a16:creationId xmlns:a16="http://schemas.microsoft.com/office/drawing/2014/main" id="{53612C88-C955-4814-9A84-F73278C0291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5</xdr:col>
      <xdr:colOff>161925</xdr:colOff>
      <xdr:row>942</xdr:row>
      <xdr:rowOff>152400</xdr:rowOff>
    </xdr:from>
    <xdr:to>
      <xdr:col>5</xdr:col>
      <xdr:colOff>200025</xdr:colOff>
      <xdr:row>943</xdr:row>
      <xdr:rowOff>0</xdr:rowOff>
    </xdr:to>
    <xdr:graphicFrame macro="">
      <xdr:nvGraphicFramePr>
        <xdr:cNvPr id="1165051" name="Chart 39">
          <a:extLst>
            <a:ext uri="{FF2B5EF4-FFF2-40B4-BE49-F238E27FC236}">
              <a16:creationId xmlns:a16="http://schemas.microsoft.com/office/drawing/2014/main" id="{CC8DA7D1-8F35-4B37-84F0-74649119A19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17</xdr:col>
      <xdr:colOff>0</xdr:colOff>
      <xdr:row>23</xdr:row>
      <xdr:rowOff>0</xdr:rowOff>
    </xdr:from>
    <xdr:to>
      <xdr:col>20</xdr:col>
      <xdr:colOff>600075</xdr:colOff>
      <xdr:row>41</xdr:row>
      <xdr:rowOff>9525</xdr:rowOff>
    </xdr:to>
    <xdr:graphicFrame macro="">
      <xdr:nvGraphicFramePr>
        <xdr:cNvPr id="1165052" name="Chart 40">
          <a:extLst>
            <a:ext uri="{FF2B5EF4-FFF2-40B4-BE49-F238E27FC236}">
              <a16:creationId xmlns:a16="http://schemas.microsoft.com/office/drawing/2014/main" id="{94E6A7A8-27F9-4CD9-B105-BF455B1F244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17</xdr:col>
      <xdr:colOff>0</xdr:colOff>
      <xdr:row>42</xdr:row>
      <xdr:rowOff>19050</xdr:rowOff>
    </xdr:from>
    <xdr:to>
      <xdr:col>20</xdr:col>
      <xdr:colOff>600075</xdr:colOff>
      <xdr:row>60</xdr:row>
      <xdr:rowOff>19050</xdr:rowOff>
    </xdr:to>
    <xdr:graphicFrame macro="">
      <xdr:nvGraphicFramePr>
        <xdr:cNvPr id="1165053" name="Chart 41">
          <a:extLst>
            <a:ext uri="{FF2B5EF4-FFF2-40B4-BE49-F238E27FC236}">
              <a16:creationId xmlns:a16="http://schemas.microsoft.com/office/drawing/2014/main" id="{5AF16F52-0DB6-4490-91A9-F5A331ED05E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17</xdr:col>
      <xdr:colOff>0</xdr:colOff>
      <xdr:row>61</xdr:row>
      <xdr:rowOff>0</xdr:rowOff>
    </xdr:from>
    <xdr:to>
      <xdr:col>20</xdr:col>
      <xdr:colOff>600075</xdr:colOff>
      <xdr:row>79</xdr:row>
      <xdr:rowOff>28575</xdr:rowOff>
    </xdr:to>
    <xdr:graphicFrame macro="">
      <xdr:nvGraphicFramePr>
        <xdr:cNvPr id="1165054" name="Chart 42">
          <a:extLst>
            <a:ext uri="{FF2B5EF4-FFF2-40B4-BE49-F238E27FC236}">
              <a16:creationId xmlns:a16="http://schemas.microsoft.com/office/drawing/2014/main" id="{4574D130-B58B-43CC-8511-7C8735545A4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17</xdr:col>
      <xdr:colOff>0</xdr:colOff>
      <xdr:row>80</xdr:row>
      <xdr:rowOff>38100</xdr:rowOff>
    </xdr:from>
    <xdr:to>
      <xdr:col>21</xdr:col>
      <xdr:colOff>0</xdr:colOff>
      <xdr:row>98</xdr:row>
      <xdr:rowOff>28575</xdr:rowOff>
    </xdr:to>
    <xdr:graphicFrame macro="">
      <xdr:nvGraphicFramePr>
        <xdr:cNvPr id="1165055" name="Chart 43">
          <a:extLst>
            <a:ext uri="{FF2B5EF4-FFF2-40B4-BE49-F238E27FC236}">
              <a16:creationId xmlns:a16="http://schemas.microsoft.com/office/drawing/2014/main" id="{C0FE7771-3021-4B20-BBF2-952F0A8FE80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17</xdr:col>
      <xdr:colOff>0</xdr:colOff>
      <xdr:row>99</xdr:row>
      <xdr:rowOff>0</xdr:rowOff>
    </xdr:from>
    <xdr:to>
      <xdr:col>21</xdr:col>
      <xdr:colOff>0</xdr:colOff>
      <xdr:row>117</xdr:row>
      <xdr:rowOff>28575</xdr:rowOff>
    </xdr:to>
    <xdr:graphicFrame macro="">
      <xdr:nvGraphicFramePr>
        <xdr:cNvPr id="1165056" name="Chart 44">
          <a:extLst>
            <a:ext uri="{FF2B5EF4-FFF2-40B4-BE49-F238E27FC236}">
              <a16:creationId xmlns:a16="http://schemas.microsoft.com/office/drawing/2014/main" id="{7F35EB57-F048-4ACE-B338-624241B50CF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17</xdr:col>
      <xdr:colOff>0</xdr:colOff>
      <xdr:row>118</xdr:row>
      <xdr:rowOff>47625</xdr:rowOff>
    </xdr:from>
    <xdr:to>
      <xdr:col>20</xdr:col>
      <xdr:colOff>590550</xdr:colOff>
      <xdr:row>136</xdr:row>
      <xdr:rowOff>28575</xdr:rowOff>
    </xdr:to>
    <xdr:graphicFrame macro="">
      <xdr:nvGraphicFramePr>
        <xdr:cNvPr id="1165057" name="Chart 45">
          <a:extLst>
            <a:ext uri="{FF2B5EF4-FFF2-40B4-BE49-F238E27FC236}">
              <a16:creationId xmlns:a16="http://schemas.microsoft.com/office/drawing/2014/main" id="{B796ED00-7DC1-4608-A53D-3B1469EFE6F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>
    <xdr:from>
      <xdr:col>17</xdr:col>
      <xdr:colOff>0</xdr:colOff>
      <xdr:row>137</xdr:row>
      <xdr:rowOff>0</xdr:rowOff>
    </xdr:from>
    <xdr:to>
      <xdr:col>20</xdr:col>
      <xdr:colOff>600075</xdr:colOff>
      <xdr:row>155</xdr:row>
      <xdr:rowOff>28575</xdr:rowOff>
    </xdr:to>
    <xdr:graphicFrame macro="">
      <xdr:nvGraphicFramePr>
        <xdr:cNvPr id="1165058" name="Chart 46">
          <a:extLst>
            <a:ext uri="{FF2B5EF4-FFF2-40B4-BE49-F238E27FC236}">
              <a16:creationId xmlns:a16="http://schemas.microsoft.com/office/drawing/2014/main" id="{7EE39F48-236F-4107-B970-2759A1320ED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6"/>
        </a:graphicData>
      </a:graphic>
    </xdr:graphicFrame>
    <xdr:clientData/>
  </xdr:twoCellAnchor>
  <xdr:twoCellAnchor>
    <xdr:from>
      <xdr:col>17</xdr:col>
      <xdr:colOff>0</xdr:colOff>
      <xdr:row>156</xdr:row>
      <xdr:rowOff>28575</xdr:rowOff>
    </xdr:from>
    <xdr:to>
      <xdr:col>20</xdr:col>
      <xdr:colOff>600075</xdr:colOff>
      <xdr:row>174</xdr:row>
      <xdr:rowOff>28575</xdr:rowOff>
    </xdr:to>
    <xdr:graphicFrame macro="">
      <xdr:nvGraphicFramePr>
        <xdr:cNvPr id="1165059" name="Chart 47">
          <a:extLst>
            <a:ext uri="{FF2B5EF4-FFF2-40B4-BE49-F238E27FC236}">
              <a16:creationId xmlns:a16="http://schemas.microsoft.com/office/drawing/2014/main" id="{3EA26BAD-A074-43D9-B833-BF3824E4705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7"/>
        </a:graphicData>
      </a:graphic>
    </xdr:graphicFrame>
    <xdr:clientData/>
  </xdr:twoCellAnchor>
  <xdr:twoCellAnchor>
    <xdr:from>
      <xdr:col>17</xdr:col>
      <xdr:colOff>0</xdr:colOff>
      <xdr:row>175</xdr:row>
      <xdr:rowOff>0</xdr:rowOff>
    </xdr:from>
    <xdr:to>
      <xdr:col>20</xdr:col>
      <xdr:colOff>600075</xdr:colOff>
      <xdr:row>193</xdr:row>
      <xdr:rowOff>9525</xdr:rowOff>
    </xdr:to>
    <xdr:graphicFrame macro="">
      <xdr:nvGraphicFramePr>
        <xdr:cNvPr id="1165060" name="Chart 48">
          <a:extLst>
            <a:ext uri="{FF2B5EF4-FFF2-40B4-BE49-F238E27FC236}">
              <a16:creationId xmlns:a16="http://schemas.microsoft.com/office/drawing/2014/main" id="{63323DED-8AD8-4E4A-B261-12A9D09B564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8"/>
        </a:graphicData>
      </a:graphic>
    </xdr:graphicFrame>
    <xdr:clientData/>
  </xdr:twoCellAnchor>
  <xdr:twoCellAnchor>
    <xdr:from>
      <xdr:col>17</xdr:col>
      <xdr:colOff>0</xdr:colOff>
      <xdr:row>194</xdr:row>
      <xdr:rowOff>19050</xdr:rowOff>
    </xdr:from>
    <xdr:to>
      <xdr:col>20</xdr:col>
      <xdr:colOff>590550</xdr:colOff>
      <xdr:row>212</xdr:row>
      <xdr:rowOff>19050</xdr:rowOff>
    </xdr:to>
    <xdr:graphicFrame macro="">
      <xdr:nvGraphicFramePr>
        <xdr:cNvPr id="1165061" name="Chart 49">
          <a:extLst>
            <a:ext uri="{FF2B5EF4-FFF2-40B4-BE49-F238E27FC236}">
              <a16:creationId xmlns:a16="http://schemas.microsoft.com/office/drawing/2014/main" id="{5F7931D6-18A1-4FFE-BE3B-6A78DDDDB4E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9"/>
        </a:graphicData>
      </a:graphic>
    </xdr:graphicFrame>
    <xdr:clientData/>
  </xdr:twoCellAnchor>
  <xdr:twoCellAnchor>
    <xdr:from>
      <xdr:col>17</xdr:col>
      <xdr:colOff>0</xdr:colOff>
      <xdr:row>213</xdr:row>
      <xdr:rowOff>0</xdr:rowOff>
    </xdr:from>
    <xdr:to>
      <xdr:col>20</xdr:col>
      <xdr:colOff>590550</xdr:colOff>
      <xdr:row>231</xdr:row>
      <xdr:rowOff>19050</xdr:rowOff>
    </xdr:to>
    <xdr:graphicFrame macro="">
      <xdr:nvGraphicFramePr>
        <xdr:cNvPr id="1165062" name="Chart 50">
          <a:extLst>
            <a:ext uri="{FF2B5EF4-FFF2-40B4-BE49-F238E27FC236}">
              <a16:creationId xmlns:a16="http://schemas.microsoft.com/office/drawing/2014/main" id="{BA9C958D-C22E-4234-9240-7A48041E387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0"/>
        </a:graphicData>
      </a:graphic>
    </xdr:graphicFrame>
    <xdr:clientData/>
  </xdr:twoCellAnchor>
  <xdr:twoCellAnchor>
    <xdr:from>
      <xdr:col>17</xdr:col>
      <xdr:colOff>0</xdr:colOff>
      <xdr:row>232</xdr:row>
      <xdr:rowOff>47625</xdr:rowOff>
    </xdr:from>
    <xdr:to>
      <xdr:col>20</xdr:col>
      <xdr:colOff>600075</xdr:colOff>
      <xdr:row>250</xdr:row>
      <xdr:rowOff>19050</xdr:rowOff>
    </xdr:to>
    <xdr:graphicFrame macro="">
      <xdr:nvGraphicFramePr>
        <xdr:cNvPr id="1165063" name="Chart 51">
          <a:extLst>
            <a:ext uri="{FF2B5EF4-FFF2-40B4-BE49-F238E27FC236}">
              <a16:creationId xmlns:a16="http://schemas.microsoft.com/office/drawing/2014/main" id="{6786017E-825C-4084-8C5A-9CDE27ABBD9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1"/>
        </a:graphicData>
      </a:graphic>
    </xdr:graphicFrame>
    <xdr:clientData/>
  </xdr:twoCellAnchor>
  <xdr:twoCellAnchor>
    <xdr:from>
      <xdr:col>17</xdr:col>
      <xdr:colOff>0</xdr:colOff>
      <xdr:row>251</xdr:row>
      <xdr:rowOff>0</xdr:rowOff>
    </xdr:from>
    <xdr:to>
      <xdr:col>20</xdr:col>
      <xdr:colOff>600075</xdr:colOff>
      <xdr:row>269</xdr:row>
      <xdr:rowOff>19050</xdr:rowOff>
    </xdr:to>
    <xdr:graphicFrame macro="">
      <xdr:nvGraphicFramePr>
        <xdr:cNvPr id="1165064" name="Chart 52">
          <a:extLst>
            <a:ext uri="{FF2B5EF4-FFF2-40B4-BE49-F238E27FC236}">
              <a16:creationId xmlns:a16="http://schemas.microsoft.com/office/drawing/2014/main" id="{E0EBAC06-C494-4E89-B384-6CBCA4F2118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2"/>
        </a:graphicData>
      </a:graphic>
    </xdr:graphicFrame>
    <xdr:clientData/>
  </xdr:twoCellAnchor>
  <xdr:twoCellAnchor>
    <xdr:from>
      <xdr:col>17</xdr:col>
      <xdr:colOff>0</xdr:colOff>
      <xdr:row>270</xdr:row>
      <xdr:rowOff>47625</xdr:rowOff>
    </xdr:from>
    <xdr:to>
      <xdr:col>21</xdr:col>
      <xdr:colOff>0</xdr:colOff>
      <xdr:row>288</xdr:row>
      <xdr:rowOff>19050</xdr:rowOff>
    </xdr:to>
    <xdr:graphicFrame macro="">
      <xdr:nvGraphicFramePr>
        <xdr:cNvPr id="1165065" name="Chart 53">
          <a:extLst>
            <a:ext uri="{FF2B5EF4-FFF2-40B4-BE49-F238E27FC236}">
              <a16:creationId xmlns:a16="http://schemas.microsoft.com/office/drawing/2014/main" id="{8A8AB9A8-A011-4490-BB50-579EFD2E9A3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3"/>
        </a:graphicData>
      </a:graphic>
    </xdr:graphicFrame>
    <xdr:clientData/>
  </xdr:twoCellAnchor>
  <xdr:twoCellAnchor>
    <xdr:from>
      <xdr:col>17</xdr:col>
      <xdr:colOff>0</xdr:colOff>
      <xdr:row>289</xdr:row>
      <xdr:rowOff>0</xdr:rowOff>
    </xdr:from>
    <xdr:to>
      <xdr:col>20</xdr:col>
      <xdr:colOff>600075</xdr:colOff>
      <xdr:row>307</xdr:row>
      <xdr:rowOff>19050</xdr:rowOff>
    </xdr:to>
    <xdr:graphicFrame macro="">
      <xdr:nvGraphicFramePr>
        <xdr:cNvPr id="1165066" name="Chart 54">
          <a:extLst>
            <a:ext uri="{FF2B5EF4-FFF2-40B4-BE49-F238E27FC236}">
              <a16:creationId xmlns:a16="http://schemas.microsoft.com/office/drawing/2014/main" id="{E86E1720-5541-45D1-AED8-F87433E7B99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4"/>
        </a:graphicData>
      </a:graphic>
    </xdr:graphicFrame>
    <xdr:clientData/>
  </xdr:twoCellAnchor>
  <xdr:twoCellAnchor>
    <xdr:from>
      <xdr:col>17</xdr:col>
      <xdr:colOff>0</xdr:colOff>
      <xdr:row>308</xdr:row>
      <xdr:rowOff>28575</xdr:rowOff>
    </xdr:from>
    <xdr:to>
      <xdr:col>20</xdr:col>
      <xdr:colOff>600075</xdr:colOff>
      <xdr:row>326</xdr:row>
      <xdr:rowOff>19050</xdr:rowOff>
    </xdr:to>
    <xdr:graphicFrame macro="">
      <xdr:nvGraphicFramePr>
        <xdr:cNvPr id="1165067" name="Chart 55">
          <a:extLst>
            <a:ext uri="{FF2B5EF4-FFF2-40B4-BE49-F238E27FC236}">
              <a16:creationId xmlns:a16="http://schemas.microsoft.com/office/drawing/2014/main" id="{69E4650F-5E6F-4D8D-9BC8-E5B01BA1040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5"/>
        </a:graphicData>
      </a:graphic>
    </xdr:graphicFrame>
    <xdr:clientData/>
  </xdr:twoCellAnchor>
  <xdr:twoCellAnchor>
    <xdr:from>
      <xdr:col>17</xdr:col>
      <xdr:colOff>0</xdr:colOff>
      <xdr:row>327</xdr:row>
      <xdr:rowOff>0</xdr:rowOff>
    </xdr:from>
    <xdr:to>
      <xdr:col>21</xdr:col>
      <xdr:colOff>0</xdr:colOff>
      <xdr:row>345</xdr:row>
      <xdr:rowOff>19050</xdr:rowOff>
    </xdr:to>
    <xdr:graphicFrame macro="">
      <xdr:nvGraphicFramePr>
        <xdr:cNvPr id="1165068" name="Chart 56">
          <a:extLst>
            <a:ext uri="{FF2B5EF4-FFF2-40B4-BE49-F238E27FC236}">
              <a16:creationId xmlns:a16="http://schemas.microsoft.com/office/drawing/2014/main" id="{1583483E-2C93-41CA-83F0-5072727B11F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6"/>
        </a:graphicData>
      </a:graphic>
    </xdr:graphicFrame>
    <xdr:clientData/>
  </xdr:twoCellAnchor>
  <xdr:twoCellAnchor>
    <xdr:from>
      <xdr:col>17</xdr:col>
      <xdr:colOff>0</xdr:colOff>
      <xdr:row>346</xdr:row>
      <xdr:rowOff>28575</xdr:rowOff>
    </xdr:from>
    <xdr:to>
      <xdr:col>20</xdr:col>
      <xdr:colOff>600075</xdr:colOff>
      <xdr:row>364</xdr:row>
      <xdr:rowOff>19050</xdr:rowOff>
    </xdr:to>
    <xdr:graphicFrame macro="">
      <xdr:nvGraphicFramePr>
        <xdr:cNvPr id="1165069" name="Chart 57">
          <a:extLst>
            <a:ext uri="{FF2B5EF4-FFF2-40B4-BE49-F238E27FC236}">
              <a16:creationId xmlns:a16="http://schemas.microsoft.com/office/drawing/2014/main" id="{FD95BE35-A50B-4886-997E-FA06FF2F9D9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7"/>
        </a:graphicData>
      </a:graphic>
    </xdr:graphicFrame>
    <xdr:clientData/>
  </xdr:twoCellAnchor>
  <xdr:twoCellAnchor>
    <xdr:from>
      <xdr:col>17</xdr:col>
      <xdr:colOff>0</xdr:colOff>
      <xdr:row>365</xdr:row>
      <xdr:rowOff>0</xdr:rowOff>
    </xdr:from>
    <xdr:to>
      <xdr:col>20</xdr:col>
      <xdr:colOff>600075</xdr:colOff>
      <xdr:row>383</xdr:row>
      <xdr:rowOff>19050</xdr:rowOff>
    </xdr:to>
    <xdr:graphicFrame macro="">
      <xdr:nvGraphicFramePr>
        <xdr:cNvPr id="1165070" name="Chart 58">
          <a:extLst>
            <a:ext uri="{FF2B5EF4-FFF2-40B4-BE49-F238E27FC236}">
              <a16:creationId xmlns:a16="http://schemas.microsoft.com/office/drawing/2014/main" id="{09789D03-0087-4B3D-9958-0F70CC3EB87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8"/>
        </a:graphicData>
      </a:graphic>
    </xdr:graphicFrame>
    <xdr:clientData/>
  </xdr:twoCellAnchor>
  <xdr:twoCellAnchor>
    <xdr:from>
      <xdr:col>17</xdr:col>
      <xdr:colOff>0</xdr:colOff>
      <xdr:row>384</xdr:row>
      <xdr:rowOff>19050</xdr:rowOff>
    </xdr:from>
    <xdr:to>
      <xdr:col>20</xdr:col>
      <xdr:colOff>600075</xdr:colOff>
      <xdr:row>402</xdr:row>
      <xdr:rowOff>19050</xdr:rowOff>
    </xdr:to>
    <xdr:graphicFrame macro="">
      <xdr:nvGraphicFramePr>
        <xdr:cNvPr id="1165071" name="Chart 59">
          <a:extLst>
            <a:ext uri="{FF2B5EF4-FFF2-40B4-BE49-F238E27FC236}">
              <a16:creationId xmlns:a16="http://schemas.microsoft.com/office/drawing/2014/main" id="{B3424CE1-70F2-43DB-AD9C-D3169F4971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9"/>
        </a:graphicData>
      </a:graphic>
    </xdr:graphicFrame>
    <xdr:clientData/>
  </xdr:twoCellAnchor>
  <xdr:twoCellAnchor>
    <xdr:from>
      <xdr:col>17</xdr:col>
      <xdr:colOff>0</xdr:colOff>
      <xdr:row>403</xdr:row>
      <xdr:rowOff>0</xdr:rowOff>
    </xdr:from>
    <xdr:to>
      <xdr:col>20</xdr:col>
      <xdr:colOff>600075</xdr:colOff>
      <xdr:row>421</xdr:row>
      <xdr:rowOff>19050</xdr:rowOff>
    </xdr:to>
    <xdr:graphicFrame macro="">
      <xdr:nvGraphicFramePr>
        <xdr:cNvPr id="1165072" name="Chart 60">
          <a:extLst>
            <a:ext uri="{FF2B5EF4-FFF2-40B4-BE49-F238E27FC236}">
              <a16:creationId xmlns:a16="http://schemas.microsoft.com/office/drawing/2014/main" id="{4149C97F-5334-4CCB-B07F-D72F8AAB526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0"/>
        </a:graphicData>
      </a:graphic>
    </xdr:graphicFrame>
    <xdr:clientData/>
  </xdr:twoCellAnchor>
  <xdr:twoCellAnchor>
    <xdr:from>
      <xdr:col>17</xdr:col>
      <xdr:colOff>0</xdr:colOff>
      <xdr:row>422</xdr:row>
      <xdr:rowOff>28575</xdr:rowOff>
    </xdr:from>
    <xdr:to>
      <xdr:col>21</xdr:col>
      <xdr:colOff>0</xdr:colOff>
      <xdr:row>440</xdr:row>
      <xdr:rowOff>19050</xdr:rowOff>
    </xdr:to>
    <xdr:graphicFrame macro="">
      <xdr:nvGraphicFramePr>
        <xdr:cNvPr id="1165073" name="Chart 61">
          <a:extLst>
            <a:ext uri="{FF2B5EF4-FFF2-40B4-BE49-F238E27FC236}">
              <a16:creationId xmlns:a16="http://schemas.microsoft.com/office/drawing/2014/main" id="{4FD5A163-50D5-4F44-9F9E-5C7D9559CE4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1"/>
        </a:graphicData>
      </a:graphic>
    </xdr:graphicFrame>
    <xdr:clientData/>
  </xdr:twoCellAnchor>
  <xdr:twoCellAnchor>
    <xdr:from>
      <xdr:col>17</xdr:col>
      <xdr:colOff>0</xdr:colOff>
      <xdr:row>441</xdr:row>
      <xdr:rowOff>0</xdr:rowOff>
    </xdr:from>
    <xdr:to>
      <xdr:col>20</xdr:col>
      <xdr:colOff>600075</xdr:colOff>
      <xdr:row>459</xdr:row>
      <xdr:rowOff>19050</xdr:rowOff>
    </xdr:to>
    <xdr:graphicFrame macro="">
      <xdr:nvGraphicFramePr>
        <xdr:cNvPr id="1165074" name="Chart 62">
          <a:extLst>
            <a:ext uri="{FF2B5EF4-FFF2-40B4-BE49-F238E27FC236}">
              <a16:creationId xmlns:a16="http://schemas.microsoft.com/office/drawing/2014/main" id="{563B70AF-4A19-4196-8F0E-4917A1438EF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2"/>
        </a:graphicData>
      </a:graphic>
    </xdr:graphicFrame>
    <xdr:clientData/>
  </xdr:twoCellAnchor>
  <xdr:twoCellAnchor>
    <xdr:from>
      <xdr:col>17</xdr:col>
      <xdr:colOff>0</xdr:colOff>
      <xdr:row>460</xdr:row>
      <xdr:rowOff>28575</xdr:rowOff>
    </xdr:from>
    <xdr:to>
      <xdr:col>20</xdr:col>
      <xdr:colOff>590550</xdr:colOff>
      <xdr:row>478</xdr:row>
      <xdr:rowOff>19050</xdr:rowOff>
    </xdr:to>
    <xdr:graphicFrame macro="">
      <xdr:nvGraphicFramePr>
        <xdr:cNvPr id="1165075" name="Chart 63">
          <a:extLst>
            <a:ext uri="{FF2B5EF4-FFF2-40B4-BE49-F238E27FC236}">
              <a16:creationId xmlns:a16="http://schemas.microsoft.com/office/drawing/2014/main" id="{2BD7B22B-B49B-4924-A90D-42628F4100E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3"/>
        </a:graphicData>
      </a:graphic>
    </xdr:graphicFrame>
    <xdr:clientData/>
  </xdr:twoCellAnchor>
  <xdr:twoCellAnchor>
    <xdr:from>
      <xdr:col>17</xdr:col>
      <xdr:colOff>0</xdr:colOff>
      <xdr:row>479</xdr:row>
      <xdr:rowOff>0</xdr:rowOff>
    </xdr:from>
    <xdr:to>
      <xdr:col>20</xdr:col>
      <xdr:colOff>590550</xdr:colOff>
      <xdr:row>497</xdr:row>
      <xdr:rowOff>19050</xdr:rowOff>
    </xdr:to>
    <xdr:graphicFrame macro="">
      <xdr:nvGraphicFramePr>
        <xdr:cNvPr id="1165076" name="Chart 64">
          <a:extLst>
            <a:ext uri="{FF2B5EF4-FFF2-40B4-BE49-F238E27FC236}">
              <a16:creationId xmlns:a16="http://schemas.microsoft.com/office/drawing/2014/main" id="{A6DFBF89-C841-482E-9C95-F35ADFE4A30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4"/>
        </a:graphicData>
      </a:graphic>
    </xdr:graphicFrame>
    <xdr:clientData/>
  </xdr:twoCellAnchor>
  <xdr:twoCellAnchor>
    <xdr:from>
      <xdr:col>17</xdr:col>
      <xdr:colOff>0</xdr:colOff>
      <xdr:row>498</xdr:row>
      <xdr:rowOff>38100</xdr:rowOff>
    </xdr:from>
    <xdr:to>
      <xdr:col>20</xdr:col>
      <xdr:colOff>600075</xdr:colOff>
      <xdr:row>516</xdr:row>
      <xdr:rowOff>19050</xdr:rowOff>
    </xdr:to>
    <xdr:graphicFrame macro="">
      <xdr:nvGraphicFramePr>
        <xdr:cNvPr id="1165077" name="Chart 65">
          <a:extLst>
            <a:ext uri="{FF2B5EF4-FFF2-40B4-BE49-F238E27FC236}">
              <a16:creationId xmlns:a16="http://schemas.microsoft.com/office/drawing/2014/main" id="{6AEFA6CE-3DC5-41CF-8EAD-B8EC794E33D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5"/>
        </a:graphicData>
      </a:graphic>
    </xdr:graphicFrame>
    <xdr:clientData/>
  </xdr:twoCellAnchor>
  <xdr:twoCellAnchor>
    <xdr:from>
      <xdr:col>17</xdr:col>
      <xdr:colOff>0</xdr:colOff>
      <xdr:row>517</xdr:row>
      <xdr:rowOff>0</xdr:rowOff>
    </xdr:from>
    <xdr:to>
      <xdr:col>20</xdr:col>
      <xdr:colOff>600075</xdr:colOff>
      <xdr:row>535</xdr:row>
      <xdr:rowOff>19050</xdr:rowOff>
    </xdr:to>
    <xdr:graphicFrame macro="">
      <xdr:nvGraphicFramePr>
        <xdr:cNvPr id="1165078" name="Chart 66">
          <a:extLst>
            <a:ext uri="{FF2B5EF4-FFF2-40B4-BE49-F238E27FC236}">
              <a16:creationId xmlns:a16="http://schemas.microsoft.com/office/drawing/2014/main" id="{6D5B400E-0C74-4E8E-AF87-46839D68693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6"/>
        </a:graphicData>
      </a:graphic>
    </xdr:graphicFrame>
    <xdr:clientData/>
  </xdr:twoCellAnchor>
  <xdr:twoCellAnchor>
    <xdr:from>
      <xdr:col>17</xdr:col>
      <xdr:colOff>0</xdr:colOff>
      <xdr:row>536</xdr:row>
      <xdr:rowOff>28575</xdr:rowOff>
    </xdr:from>
    <xdr:to>
      <xdr:col>21</xdr:col>
      <xdr:colOff>0</xdr:colOff>
      <xdr:row>554</xdr:row>
      <xdr:rowOff>19050</xdr:rowOff>
    </xdr:to>
    <xdr:graphicFrame macro="">
      <xdr:nvGraphicFramePr>
        <xdr:cNvPr id="1165079" name="Chart 67">
          <a:extLst>
            <a:ext uri="{FF2B5EF4-FFF2-40B4-BE49-F238E27FC236}">
              <a16:creationId xmlns:a16="http://schemas.microsoft.com/office/drawing/2014/main" id="{C407AA1C-9348-4969-9DC0-086BA2F1B8E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7"/>
        </a:graphicData>
      </a:graphic>
    </xdr:graphicFrame>
    <xdr:clientData/>
  </xdr:twoCellAnchor>
  <xdr:twoCellAnchor>
    <xdr:from>
      <xdr:col>17</xdr:col>
      <xdr:colOff>0</xdr:colOff>
      <xdr:row>555</xdr:row>
      <xdr:rowOff>0</xdr:rowOff>
    </xdr:from>
    <xdr:to>
      <xdr:col>20</xdr:col>
      <xdr:colOff>600075</xdr:colOff>
      <xdr:row>573</xdr:row>
      <xdr:rowOff>19050</xdr:rowOff>
    </xdr:to>
    <xdr:graphicFrame macro="">
      <xdr:nvGraphicFramePr>
        <xdr:cNvPr id="1165080" name="Chart 68">
          <a:extLst>
            <a:ext uri="{FF2B5EF4-FFF2-40B4-BE49-F238E27FC236}">
              <a16:creationId xmlns:a16="http://schemas.microsoft.com/office/drawing/2014/main" id="{03171DF0-4D98-45AA-9950-34DAA9E0DCE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8"/>
        </a:graphicData>
      </a:graphic>
    </xdr:graphicFrame>
    <xdr:clientData/>
  </xdr:twoCellAnchor>
  <xdr:twoCellAnchor>
    <xdr:from>
      <xdr:col>17</xdr:col>
      <xdr:colOff>0</xdr:colOff>
      <xdr:row>574</xdr:row>
      <xdr:rowOff>28575</xdr:rowOff>
    </xdr:from>
    <xdr:to>
      <xdr:col>20</xdr:col>
      <xdr:colOff>600075</xdr:colOff>
      <xdr:row>592</xdr:row>
      <xdr:rowOff>19050</xdr:rowOff>
    </xdr:to>
    <xdr:graphicFrame macro="">
      <xdr:nvGraphicFramePr>
        <xdr:cNvPr id="1165081" name="Chart 69">
          <a:extLst>
            <a:ext uri="{FF2B5EF4-FFF2-40B4-BE49-F238E27FC236}">
              <a16:creationId xmlns:a16="http://schemas.microsoft.com/office/drawing/2014/main" id="{30A89478-BD79-4B96-AA4A-FFC2236F99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9"/>
        </a:graphicData>
      </a:graphic>
    </xdr:graphicFrame>
    <xdr:clientData/>
  </xdr:twoCellAnchor>
  <xdr:twoCellAnchor>
    <xdr:from>
      <xdr:col>17</xdr:col>
      <xdr:colOff>0</xdr:colOff>
      <xdr:row>593</xdr:row>
      <xdr:rowOff>0</xdr:rowOff>
    </xdr:from>
    <xdr:to>
      <xdr:col>20</xdr:col>
      <xdr:colOff>590550</xdr:colOff>
      <xdr:row>611</xdr:row>
      <xdr:rowOff>19050</xdr:rowOff>
    </xdr:to>
    <xdr:graphicFrame macro="">
      <xdr:nvGraphicFramePr>
        <xdr:cNvPr id="1165082" name="Chart 70">
          <a:extLst>
            <a:ext uri="{FF2B5EF4-FFF2-40B4-BE49-F238E27FC236}">
              <a16:creationId xmlns:a16="http://schemas.microsoft.com/office/drawing/2014/main" id="{F8E21A0A-3539-4906-9A0B-E7F69A9A9F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0"/>
        </a:graphicData>
      </a:graphic>
    </xdr:graphicFrame>
    <xdr:clientData/>
  </xdr:twoCellAnchor>
  <xdr:twoCellAnchor>
    <xdr:from>
      <xdr:col>17</xdr:col>
      <xdr:colOff>0</xdr:colOff>
      <xdr:row>612</xdr:row>
      <xdr:rowOff>38100</xdr:rowOff>
    </xdr:from>
    <xdr:to>
      <xdr:col>20</xdr:col>
      <xdr:colOff>600075</xdr:colOff>
      <xdr:row>630</xdr:row>
      <xdr:rowOff>47625</xdr:rowOff>
    </xdr:to>
    <xdr:graphicFrame macro="">
      <xdr:nvGraphicFramePr>
        <xdr:cNvPr id="1165083" name="Chart 71">
          <a:extLst>
            <a:ext uri="{FF2B5EF4-FFF2-40B4-BE49-F238E27FC236}">
              <a16:creationId xmlns:a16="http://schemas.microsoft.com/office/drawing/2014/main" id="{CB79A002-0E63-4D2B-8065-889C4D519AE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1"/>
        </a:graphicData>
      </a:graphic>
    </xdr:graphicFrame>
    <xdr:clientData/>
  </xdr:twoCellAnchor>
  <xdr:twoCellAnchor>
    <xdr:from>
      <xdr:col>17</xdr:col>
      <xdr:colOff>0</xdr:colOff>
      <xdr:row>631</xdr:row>
      <xdr:rowOff>0</xdr:rowOff>
    </xdr:from>
    <xdr:to>
      <xdr:col>20</xdr:col>
      <xdr:colOff>600075</xdr:colOff>
      <xdr:row>649</xdr:row>
      <xdr:rowOff>19050</xdr:rowOff>
    </xdr:to>
    <xdr:graphicFrame macro="">
      <xdr:nvGraphicFramePr>
        <xdr:cNvPr id="1165084" name="Chart 72">
          <a:extLst>
            <a:ext uri="{FF2B5EF4-FFF2-40B4-BE49-F238E27FC236}">
              <a16:creationId xmlns:a16="http://schemas.microsoft.com/office/drawing/2014/main" id="{AC12019B-3D42-49D7-B129-528F04BE67D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2"/>
        </a:graphicData>
      </a:graphic>
    </xdr:graphicFrame>
    <xdr:clientData/>
  </xdr:twoCellAnchor>
  <xdr:twoCellAnchor>
    <xdr:from>
      <xdr:col>17</xdr:col>
      <xdr:colOff>0</xdr:colOff>
      <xdr:row>650</xdr:row>
      <xdr:rowOff>28575</xdr:rowOff>
    </xdr:from>
    <xdr:to>
      <xdr:col>21</xdr:col>
      <xdr:colOff>0</xdr:colOff>
      <xdr:row>668</xdr:row>
      <xdr:rowOff>19050</xdr:rowOff>
    </xdr:to>
    <xdr:graphicFrame macro="">
      <xdr:nvGraphicFramePr>
        <xdr:cNvPr id="1165085" name="Chart 73">
          <a:extLst>
            <a:ext uri="{FF2B5EF4-FFF2-40B4-BE49-F238E27FC236}">
              <a16:creationId xmlns:a16="http://schemas.microsoft.com/office/drawing/2014/main" id="{3904468D-BF75-40AB-AF33-C0F5FEA52E9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3"/>
        </a:graphicData>
      </a:graphic>
    </xdr:graphicFrame>
    <xdr:clientData/>
  </xdr:twoCellAnchor>
  <xdr:twoCellAnchor>
    <xdr:from>
      <xdr:col>17</xdr:col>
      <xdr:colOff>0</xdr:colOff>
      <xdr:row>669</xdr:row>
      <xdr:rowOff>0</xdr:rowOff>
    </xdr:from>
    <xdr:to>
      <xdr:col>21</xdr:col>
      <xdr:colOff>0</xdr:colOff>
      <xdr:row>687</xdr:row>
      <xdr:rowOff>19050</xdr:rowOff>
    </xdr:to>
    <xdr:graphicFrame macro="">
      <xdr:nvGraphicFramePr>
        <xdr:cNvPr id="1165086" name="Chart 74">
          <a:extLst>
            <a:ext uri="{FF2B5EF4-FFF2-40B4-BE49-F238E27FC236}">
              <a16:creationId xmlns:a16="http://schemas.microsoft.com/office/drawing/2014/main" id="{159D275F-CBA7-4345-B2B4-3B9110754D2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4"/>
        </a:graphicData>
      </a:graphic>
    </xdr:graphicFrame>
    <xdr:clientData/>
  </xdr:twoCellAnchor>
  <xdr:twoCellAnchor>
    <xdr:from>
      <xdr:col>17</xdr:col>
      <xdr:colOff>0</xdr:colOff>
      <xdr:row>688</xdr:row>
      <xdr:rowOff>47625</xdr:rowOff>
    </xdr:from>
    <xdr:to>
      <xdr:col>20</xdr:col>
      <xdr:colOff>590550</xdr:colOff>
      <xdr:row>706</xdr:row>
      <xdr:rowOff>28575</xdr:rowOff>
    </xdr:to>
    <xdr:graphicFrame macro="">
      <xdr:nvGraphicFramePr>
        <xdr:cNvPr id="1165087" name="Chart 75">
          <a:extLst>
            <a:ext uri="{FF2B5EF4-FFF2-40B4-BE49-F238E27FC236}">
              <a16:creationId xmlns:a16="http://schemas.microsoft.com/office/drawing/2014/main" id="{AF7BBE37-1F2E-4DAD-B629-3B2547A2259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5"/>
        </a:graphicData>
      </a:graphic>
    </xdr:graphicFrame>
    <xdr:clientData/>
  </xdr:twoCellAnchor>
  <xdr:twoCellAnchor>
    <xdr:from>
      <xdr:col>17</xdr:col>
      <xdr:colOff>0</xdr:colOff>
      <xdr:row>707</xdr:row>
      <xdr:rowOff>0</xdr:rowOff>
    </xdr:from>
    <xdr:to>
      <xdr:col>20</xdr:col>
      <xdr:colOff>600075</xdr:colOff>
      <xdr:row>725</xdr:row>
      <xdr:rowOff>19050</xdr:rowOff>
    </xdr:to>
    <xdr:graphicFrame macro="">
      <xdr:nvGraphicFramePr>
        <xdr:cNvPr id="1165088" name="Chart 76">
          <a:extLst>
            <a:ext uri="{FF2B5EF4-FFF2-40B4-BE49-F238E27FC236}">
              <a16:creationId xmlns:a16="http://schemas.microsoft.com/office/drawing/2014/main" id="{0D89EE1C-DBAD-4125-9E46-A51E179C995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6"/>
        </a:graphicData>
      </a:graphic>
    </xdr:graphicFrame>
    <xdr:clientData/>
  </xdr:twoCellAnchor>
  <xdr:twoCellAnchor>
    <xdr:from>
      <xdr:col>17</xdr:col>
      <xdr:colOff>0</xdr:colOff>
      <xdr:row>726</xdr:row>
      <xdr:rowOff>47625</xdr:rowOff>
    </xdr:from>
    <xdr:to>
      <xdr:col>20</xdr:col>
      <xdr:colOff>600075</xdr:colOff>
      <xdr:row>744</xdr:row>
      <xdr:rowOff>19050</xdr:rowOff>
    </xdr:to>
    <xdr:graphicFrame macro="">
      <xdr:nvGraphicFramePr>
        <xdr:cNvPr id="1165089" name="Chart 77">
          <a:extLst>
            <a:ext uri="{FF2B5EF4-FFF2-40B4-BE49-F238E27FC236}">
              <a16:creationId xmlns:a16="http://schemas.microsoft.com/office/drawing/2014/main" id="{BAA77207-042D-4659-9C77-62E3D8A25D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7"/>
        </a:graphicData>
      </a:graphic>
    </xdr:graphicFrame>
    <xdr:clientData/>
  </xdr:twoCellAnchor>
  <xdr:twoCellAnchor>
    <xdr:from>
      <xdr:col>17</xdr:col>
      <xdr:colOff>0</xdr:colOff>
      <xdr:row>745</xdr:row>
      <xdr:rowOff>0</xdr:rowOff>
    </xdr:from>
    <xdr:to>
      <xdr:col>21</xdr:col>
      <xdr:colOff>0</xdr:colOff>
      <xdr:row>763</xdr:row>
      <xdr:rowOff>19050</xdr:rowOff>
    </xdr:to>
    <xdr:graphicFrame macro="">
      <xdr:nvGraphicFramePr>
        <xdr:cNvPr id="1165090" name="Chart 78">
          <a:extLst>
            <a:ext uri="{FF2B5EF4-FFF2-40B4-BE49-F238E27FC236}">
              <a16:creationId xmlns:a16="http://schemas.microsoft.com/office/drawing/2014/main" id="{6D7AFA99-6225-41BC-B8B1-43AE7549BA5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8"/>
        </a:graphicData>
      </a:graphic>
    </xdr:graphicFrame>
    <xdr:clientData/>
  </xdr:twoCellAnchor>
  <xdr:twoCellAnchor>
    <xdr:from>
      <xdr:col>17</xdr:col>
      <xdr:colOff>0</xdr:colOff>
      <xdr:row>764</xdr:row>
      <xdr:rowOff>38100</xdr:rowOff>
    </xdr:from>
    <xdr:to>
      <xdr:col>20</xdr:col>
      <xdr:colOff>600075</xdr:colOff>
      <xdr:row>782</xdr:row>
      <xdr:rowOff>19050</xdr:rowOff>
    </xdr:to>
    <xdr:graphicFrame macro="">
      <xdr:nvGraphicFramePr>
        <xdr:cNvPr id="1165091" name="Chart 79">
          <a:extLst>
            <a:ext uri="{FF2B5EF4-FFF2-40B4-BE49-F238E27FC236}">
              <a16:creationId xmlns:a16="http://schemas.microsoft.com/office/drawing/2014/main" id="{6E60ACD8-2350-4A4E-B761-C162A1F9D4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9"/>
        </a:graphicData>
      </a:graphic>
    </xdr:graphicFrame>
    <xdr:clientData/>
  </xdr:twoCellAnchor>
  <xdr:twoCellAnchor>
    <xdr:from>
      <xdr:col>17</xdr:col>
      <xdr:colOff>0</xdr:colOff>
      <xdr:row>783</xdr:row>
      <xdr:rowOff>0</xdr:rowOff>
    </xdr:from>
    <xdr:to>
      <xdr:col>20</xdr:col>
      <xdr:colOff>600075</xdr:colOff>
      <xdr:row>801</xdr:row>
      <xdr:rowOff>19050</xdr:rowOff>
    </xdr:to>
    <xdr:graphicFrame macro="">
      <xdr:nvGraphicFramePr>
        <xdr:cNvPr id="1165092" name="Chart 80">
          <a:extLst>
            <a:ext uri="{FF2B5EF4-FFF2-40B4-BE49-F238E27FC236}">
              <a16:creationId xmlns:a16="http://schemas.microsoft.com/office/drawing/2014/main" id="{04626CAB-4072-4DA0-815C-546A37D13A6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0"/>
        </a:graphicData>
      </a:graphic>
    </xdr:graphicFrame>
    <xdr:clientData/>
  </xdr:twoCellAnchor>
  <xdr:twoCellAnchor>
    <xdr:from>
      <xdr:col>17</xdr:col>
      <xdr:colOff>0</xdr:colOff>
      <xdr:row>802</xdr:row>
      <xdr:rowOff>19050</xdr:rowOff>
    </xdr:from>
    <xdr:to>
      <xdr:col>20</xdr:col>
      <xdr:colOff>600075</xdr:colOff>
      <xdr:row>820</xdr:row>
      <xdr:rowOff>19050</xdr:rowOff>
    </xdr:to>
    <xdr:graphicFrame macro="">
      <xdr:nvGraphicFramePr>
        <xdr:cNvPr id="1165093" name="Chart 81">
          <a:extLst>
            <a:ext uri="{FF2B5EF4-FFF2-40B4-BE49-F238E27FC236}">
              <a16:creationId xmlns:a16="http://schemas.microsoft.com/office/drawing/2014/main" id="{3480445D-5924-4298-A1B2-ABD7E9FDE3B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1"/>
        </a:graphicData>
      </a:graphic>
    </xdr:graphicFrame>
    <xdr:clientData/>
  </xdr:twoCellAnchor>
  <xdr:twoCellAnchor>
    <xdr:from>
      <xdr:col>17</xdr:col>
      <xdr:colOff>0</xdr:colOff>
      <xdr:row>821</xdr:row>
      <xdr:rowOff>0</xdr:rowOff>
    </xdr:from>
    <xdr:to>
      <xdr:col>20</xdr:col>
      <xdr:colOff>590550</xdr:colOff>
      <xdr:row>839</xdr:row>
      <xdr:rowOff>19050</xdr:rowOff>
    </xdr:to>
    <xdr:graphicFrame macro="">
      <xdr:nvGraphicFramePr>
        <xdr:cNvPr id="1165094" name="Chart 82">
          <a:extLst>
            <a:ext uri="{FF2B5EF4-FFF2-40B4-BE49-F238E27FC236}">
              <a16:creationId xmlns:a16="http://schemas.microsoft.com/office/drawing/2014/main" id="{75A9FD70-6D12-42E5-B39D-CE2BA0E2B4A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2"/>
        </a:graphicData>
      </a:graphic>
    </xdr:graphicFrame>
    <xdr:clientData/>
  </xdr:twoCellAnchor>
  <xdr:twoCellAnchor>
    <xdr:from>
      <xdr:col>17</xdr:col>
      <xdr:colOff>0</xdr:colOff>
      <xdr:row>840</xdr:row>
      <xdr:rowOff>28575</xdr:rowOff>
    </xdr:from>
    <xdr:to>
      <xdr:col>20</xdr:col>
      <xdr:colOff>600075</xdr:colOff>
      <xdr:row>858</xdr:row>
      <xdr:rowOff>19050</xdr:rowOff>
    </xdr:to>
    <xdr:graphicFrame macro="">
      <xdr:nvGraphicFramePr>
        <xdr:cNvPr id="1165095" name="Chart 83">
          <a:extLst>
            <a:ext uri="{FF2B5EF4-FFF2-40B4-BE49-F238E27FC236}">
              <a16:creationId xmlns:a16="http://schemas.microsoft.com/office/drawing/2014/main" id="{24ABD8B9-ADF6-4735-A487-A6BC94D281E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3"/>
        </a:graphicData>
      </a:graphic>
    </xdr:graphicFrame>
    <xdr:clientData/>
  </xdr:twoCellAnchor>
  <xdr:twoCellAnchor>
    <xdr:from>
      <xdr:col>17</xdr:col>
      <xdr:colOff>0</xdr:colOff>
      <xdr:row>859</xdr:row>
      <xdr:rowOff>0</xdr:rowOff>
    </xdr:from>
    <xdr:to>
      <xdr:col>20</xdr:col>
      <xdr:colOff>600075</xdr:colOff>
      <xdr:row>877</xdr:row>
      <xdr:rowOff>19050</xdr:rowOff>
    </xdr:to>
    <xdr:graphicFrame macro="">
      <xdr:nvGraphicFramePr>
        <xdr:cNvPr id="1165096" name="Chart 84">
          <a:extLst>
            <a:ext uri="{FF2B5EF4-FFF2-40B4-BE49-F238E27FC236}">
              <a16:creationId xmlns:a16="http://schemas.microsoft.com/office/drawing/2014/main" id="{3B76828C-2D01-467A-A6E4-ADDD4B934EA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4"/>
        </a:graphicData>
      </a:graphic>
    </xdr:graphicFrame>
    <xdr:clientData/>
  </xdr:twoCellAnchor>
  <xdr:twoCellAnchor>
    <xdr:from>
      <xdr:col>17</xdr:col>
      <xdr:colOff>0</xdr:colOff>
      <xdr:row>878</xdr:row>
      <xdr:rowOff>47625</xdr:rowOff>
    </xdr:from>
    <xdr:to>
      <xdr:col>20</xdr:col>
      <xdr:colOff>600075</xdr:colOff>
      <xdr:row>896</xdr:row>
      <xdr:rowOff>19050</xdr:rowOff>
    </xdr:to>
    <xdr:graphicFrame macro="">
      <xdr:nvGraphicFramePr>
        <xdr:cNvPr id="1165097" name="Chart 85">
          <a:extLst>
            <a:ext uri="{FF2B5EF4-FFF2-40B4-BE49-F238E27FC236}">
              <a16:creationId xmlns:a16="http://schemas.microsoft.com/office/drawing/2014/main" id="{2A395BE1-68E6-437B-8A44-96178EE7209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5"/>
        </a:graphicData>
      </a:graphic>
    </xdr:graphicFrame>
    <xdr:clientData/>
  </xdr:twoCellAnchor>
  <xdr:twoCellAnchor>
    <xdr:from>
      <xdr:col>17</xdr:col>
      <xdr:colOff>0</xdr:colOff>
      <xdr:row>897</xdr:row>
      <xdr:rowOff>0</xdr:rowOff>
    </xdr:from>
    <xdr:to>
      <xdr:col>21</xdr:col>
      <xdr:colOff>0</xdr:colOff>
      <xdr:row>915</xdr:row>
      <xdr:rowOff>19050</xdr:rowOff>
    </xdr:to>
    <xdr:graphicFrame macro="">
      <xdr:nvGraphicFramePr>
        <xdr:cNvPr id="1165098" name="Chart 86">
          <a:extLst>
            <a:ext uri="{FF2B5EF4-FFF2-40B4-BE49-F238E27FC236}">
              <a16:creationId xmlns:a16="http://schemas.microsoft.com/office/drawing/2014/main" id="{AED16F04-1377-49D9-8112-73256312FD8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6"/>
        </a:graphicData>
      </a:graphic>
    </xdr:graphicFrame>
    <xdr:clientData/>
  </xdr:twoCellAnchor>
  <xdr:twoCellAnchor>
    <xdr:from>
      <xdr:col>17</xdr:col>
      <xdr:colOff>0</xdr:colOff>
      <xdr:row>916</xdr:row>
      <xdr:rowOff>19050</xdr:rowOff>
    </xdr:from>
    <xdr:to>
      <xdr:col>21</xdr:col>
      <xdr:colOff>0</xdr:colOff>
      <xdr:row>934</xdr:row>
      <xdr:rowOff>19050</xdr:rowOff>
    </xdr:to>
    <xdr:graphicFrame macro="">
      <xdr:nvGraphicFramePr>
        <xdr:cNvPr id="1165099" name="Chart 87">
          <a:extLst>
            <a:ext uri="{FF2B5EF4-FFF2-40B4-BE49-F238E27FC236}">
              <a16:creationId xmlns:a16="http://schemas.microsoft.com/office/drawing/2014/main" id="{0F641D6D-8B14-470F-93CC-7B7784CE2B4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7"/>
        </a:graphicData>
      </a:graphic>
    </xdr:graphicFrame>
    <xdr:clientData/>
  </xdr:twoCellAnchor>
  <xdr:twoCellAnchor>
    <xdr:from>
      <xdr:col>17</xdr:col>
      <xdr:colOff>0</xdr:colOff>
      <xdr:row>935</xdr:row>
      <xdr:rowOff>0</xdr:rowOff>
    </xdr:from>
    <xdr:to>
      <xdr:col>20</xdr:col>
      <xdr:colOff>600075</xdr:colOff>
      <xdr:row>953</xdr:row>
      <xdr:rowOff>19050</xdr:rowOff>
    </xdr:to>
    <xdr:graphicFrame macro="">
      <xdr:nvGraphicFramePr>
        <xdr:cNvPr id="1165100" name="Chart 88">
          <a:extLst>
            <a:ext uri="{FF2B5EF4-FFF2-40B4-BE49-F238E27FC236}">
              <a16:creationId xmlns:a16="http://schemas.microsoft.com/office/drawing/2014/main" id="{0C89907B-C537-44F0-93BD-7C1702FA795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8"/>
        </a:graphicData>
      </a:graphic>
    </xdr:graphicFrame>
    <xdr:clientData/>
  </xdr:twoCellAnchor>
  <xdr:twoCellAnchor>
    <xdr:from>
      <xdr:col>17</xdr:col>
      <xdr:colOff>0</xdr:colOff>
      <xdr:row>954</xdr:row>
      <xdr:rowOff>28575</xdr:rowOff>
    </xdr:from>
    <xdr:to>
      <xdr:col>21</xdr:col>
      <xdr:colOff>0</xdr:colOff>
      <xdr:row>972</xdr:row>
      <xdr:rowOff>19050</xdr:rowOff>
    </xdr:to>
    <xdr:graphicFrame macro="">
      <xdr:nvGraphicFramePr>
        <xdr:cNvPr id="1165101" name="Chart 89">
          <a:extLst>
            <a:ext uri="{FF2B5EF4-FFF2-40B4-BE49-F238E27FC236}">
              <a16:creationId xmlns:a16="http://schemas.microsoft.com/office/drawing/2014/main" id="{BE447F2F-CC1D-49F9-9942-EBAB7EDC29F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9"/>
        </a:graphicData>
      </a:graphic>
    </xdr:graphicFrame>
    <xdr:clientData/>
  </xdr:twoCellAnchor>
  <xdr:twoCellAnchor>
    <xdr:from>
      <xdr:col>17</xdr:col>
      <xdr:colOff>0</xdr:colOff>
      <xdr:row>973</xdr:row>
      <xdr:rowOff>0</xdr:rowOff>
    </xdr:from>
    <xdr:to>
      <xdr:col>20</xdr:col>
      <xdr:colOff>600075</xdr:colOff>
      <xdr:row>991</xdr:row>
      <xdr:rowOff>19050</xdr:rowOff>
    </xdr:to>
    <xdr:graphicFrame macro="">
      <xdr:nvGraphicFramePr>
        <xdr:cNvPr id="1165102" name="Chart 90">
          <a:extLst>
            <a:ext uri="{FF2B5EF4-FFF2-40B4-BE49-F238E27FC236}">
              <a16:creationId xmlns:a16="http://schemas.microsoft.com/office/drawing/2014/main" id="{41D9EE5E-7605-40C6-B05D-D94359E3A68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0"/>
        </a:graphicData>
      </a:graphic>
    </xdr:graphicFrame>
    <xdr:clientData/>
  </xdr:twoCellAnchor>
  <xdr:twoCellAnchor>
    <xdr:from>
      <xdr:col>5</xdr:col>
      <xdr:colOff>161925</xdr:colOff>
      <xdr:row>716</xdr:row>
      <xdr:rowOff>152400</xdr:rowOff>
    </xdr:from>
    <xdr:to>
      <xdr:col>5</xdr:col>
      <xdr:colOff>200025</xdr:colOff>
      <xdr:row>717</xdr:row>
      <xdr:rowOff>0</xdr:rowOff>
    </xdr:to>
    <xdr:graphicFrame macro="">
      <xdr:nvGraphicFramePr>
        <xdr:cNvPr id="1165103" name="Chart 92">
          <a:extLst>
            <a:ext uri="{FF2B5EF4-FFF2-40B4-BE49-F238E27FC236}">
              <a16:creationId xmlns:a16="http://schemas.microsoft.com/office/drawing/2014/main" id="{390B2726-1493-498E-95B0-ED87937C53D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1"/>
        </a:graphicData>
      </a:graphic>
    </xdr:graphicFrame>
    <xdr:clientData/>
  </xdr:twoCellAnchor>
  <xdr:twoCellAnchor>
    <xdr:from>
      <xdr:col>5</xdr:col>
      <xdr:colOff>161925</xdr:colOff>
      <xdr:row>732</xdr:row>
      <xdr:rowOff>152400</xdr:rowOff>
    </xdr:from>
    <xdr:to>
      <xdr:col>5</xdr:col>
      <xdr:colOff>200025</xdr:colOff>
      <xdr:row>733</xdr:row>
      <xdr:rowOff>0</xdr:rowOff>
    </xdr:to>
    <xdr:graphicFrame macro="">
      <xdr:nvGraphicFramePr>
        <xdr:cNvPr id="1165104" name="Chart 95">
          <a:extLst>
            <a:ext uri="{FF2B5EF4-FFF2-40B4-BE49-F238E27FC236}">
              <a16:creationId xmlns:a16="http://schemas.microsoft.com/office/drawing/2014/main" id="{3089AF08-B891-4FD0-8AD7-E154623A29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2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0.506</cdr:x>
      <cdr:y>0.5557</cdr:y>
    </cdr:from>
    <cdr:to>
      <cdr:x>0.53051</cdr:x>
      <cdr:y>0.59736</cdr:y>
    </cdr:to>
    <cdr:sp macro="" textlink="">
      <cdr:nvSpPr>
        <cdr:cNvPr id="5121" name="Text Box 1">
          <a:extLst xmlns:a="http://schemas.openxmlformats.org/drawingml/2006/main">
            <a:ext uri="{FF2B5EF4-FFF2-40B4-BE49-F238E27FC236}">
              <a16:creationId xmlns:a16="http://schemas.microsoft.com/office/drawing/2014/main" id="{5DD722A9-1ED8-468F-AED6-C5942237263A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221203" y="1468606"/>
          <a:ext cx="77910" cy="16250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27432" tIns="22860" rIns="27432" bIns="2286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fi-FI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190500</xdr:colOff>
      <xdr:row>3</xdr:row>
      <xdr:rowOff>19050</xdr:rowOff>
    </xdr:from>
    <xdr:to>
      <xdr:col>16</xdr:col>
      <xdr:colOff>800100</xdr:colOff>
      <xdr:row>58</xdr:row>
      <xdr:rowOff>0</xdr:rowOff>
    </xdr:to>
    <xdr:graphicFrame macro="">
      <xdr:nvGraphicFramePr>
        <xdr:cNvPr id="96485" name="Chart 1">
          <a:extLst>
            <a:ext uri="{FF2B5EF4-FFF2-40B4-BE49-F238E27FC236}">
              <a16:creationId xmlns:a16="http://schemas.microsoft.com/office/drawing/2014/main" id="{C9326554-63DB-4496-B86F-CFCF93E3FBC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  <xdr:twoCellAnchor>
    <xdr:from>
      <xdr:col>0</xdr:col>
      <xdr:colOff>0</xdr:colOff>
      <xdr:row>93</xdr:row>
      <xdr:rowOff>19050</xdr:rowOff>
    </xdr:from>
    <xdr:to>
      <xdr:col>17</xdr:col>
      <xdr:colOff>0</xdr:colOff>
      <xdr:row>118</xdr:row>
      <xdr:rowOff>76200</xdr:rowOff>
    </xdr:to>
    <xdr:graphicFrame macro="">
      <xdr:nvGraphicFramePr>
        <xdr:cNvPr id="96486" name="Chart 2">
          <a:extLst>
            <a:ext uri="{FF2B5EF4-FFF2-40B4-BE49-F238E27FC236}">
              <a16:creationId xmlns:a16="http://schemas.microsoft.com/office/drawing/2014/main" id="{A846DCCA-79B1-4875-B69A-B286FEDE4B4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 fLocksWithSheet="0"/>
  </xdr:twoCellAnchor>
  <xdr:twoCellAnchor>
    <xdr:from>
      <xdr:col>0</xdr:col>
      <xdr:colOff>76200</xdr:colOff>
      <xdr:row>74</xdr:row>
      <xdr:rowOff>123825</xdr:rowOff>
    </xdr:from>
    <xdr:to>
      <xdr:col>11</xdr:col>
      <xdr:colOff>142875</xdr:colOff>
      <xdr:row>93</xdr:row>
      <xdr:rowOff>152400</xdr:rowOff>
    </xdr:to>
    <xdr:graphicFrame macro="">
      <xdr:nvGraphicFramePr>
        <xdr:cNvPr id="96487" name="Chart 3">
          <a:extLst>
            <a:ext uri="{FF2B5EF4-FFF2-40B4-BE49-F238E27FC236}">
              <a16:creationId xmlns:a16="http://schemas.microsoft.com/office/drawing/2014/main" id="{777CCE2C-F58F-4779-B5AB-57EAE8A3A6E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15</xdr:col>
      <xdr:colOff>428625</xdr:colOff>
      <xdr:row>0</xdr:row>
      <xdr:rowOff>9525</xdr:rowOff>
    </xdr:from>
    <xdr:to>
      <xdr:col>16</xdr:col>
      <xdr:colOff>485775</xdr:colOff>
      <xdr:row>3</xdr:row>
      <xdr:rowOff>57150</xdr:rowOff>
    </xdr:to>
    <xdr:pic>
      <xdr:nvPicPr>
        <xdr:cNvPr id="96488" name="Picture 4">
          <a:extLst>
            <a:ext uri="{FF2B5EF4-FFF2-40B4-BE49-F238E27FC236}">
              <a16:creationId xmlns:a16="http://schemas.microsoft.com/office/drawing/2014/main" id="{DB0CE0AB-DDFC-4064-B5BA-9C46910070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76875" y="9525"/>
          <a:ext cx="57150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124</xdr:row>
      <xdr:rowOff>9525</xdr:rowOff>
    </xdr:from>
    <xdr:to>
      <xdr:col>17</xdr:col>
      <xdr:colOff>0</xdr:colOff>
      <xdr:row>149</xdr:row>
      <xdr:rowOff>0</xdr:rowOff>
    </xdr:to>
    <xdr:graphicFrame macro="">
      <xdr:nvGraphicFramePr>
        <xdr:cNvPr id="96489" name="Chart 6">
          <a:extLst>
            <a:ext uri="{FF2B5EF4-FFF2-40B4-BE49-F238E27FC236}">
              <a16:creationId xmlns:a16="http://schemas.microsoft.com/office/drawing/2014/main" id="{C5FAD5DB-07B6-4783-822E-3B1C3B04AA8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183</xdr:row>
      <xdr:rowOff>0</xdr:rowOff>
    </xdr:from>
    <xdr:to>
      <xdr:col>17</xdr:col>
      <xdr:colOff>0</xdr:colOff>
      <xdr:row>207</xdr:row>
      <xdr:rowOff>142875</xdr:rowOff>
    </xdr:to>
    <xdr:graphicFrame macro="">
      <xdr:nvGraphicFramePr>
        <xdr:cNvPr id="96490" name="Chart 7">
          <a:extLst>
            <a:ext uri="{FF2B5EF4-FFF2-40B4-BE49-F238E27FC236}">
              <a16:creationId xmlns:a16="http://schemas.microsoft.com/office/drawing/2014/main" id="{0B881595-E42C-4C98-A8B2-43FB813D190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209</xdr:row>
      <xdr:rowOff>19050</xdr:rowOff>
    </xdr:from>
    <xdr:to>
      <xdr:col>17</xdr:col>
      <xdr:colOff>0</xdr:colOff>
      <xdr:row>234</xdr:row>
      <xdr:rowOff>9525</xdr:rowOff>
    </xdr:to>
    <xdr:graphicFrame macro="">
      <xdr:nvGraphicFramePr>
        <xdr:cNvPr id="96491" name="Chart 8">
          <a:extLst>
            <a:ext uri="{FF2B5EF4-FFF2-40B4-BE49-F238E27FC236}">
              <a16:creationId xmlns:a16="http://schemas.microsoft.com/office/drawing/2014/main" id="{CFF24975-38B6-4526-92DA-E0480D83D1A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0</xdr:colOff>
      <xdr:row>242</xdr:row>
      <xdr:rowOff>66675</xdr:rowOff>
    </xdr:from>
    <xdr:to>
      <xdr:col>17</xdr:col>
      <xdr:colOff>0</xdr:colOff>
      <xdr:row>267</xdr:row>
      <xdr:rowOff>57150</xdr:rowOff>
    </xdr:to>
    <xdr:graphicFrame macro="">
      <xdr:nvGraphicFramePr>
        <xdr:cNvPr id="96492" name="Chart 9">
          <a:extLst>
            <a:ext uri="{FF2B5EF4-FFF2-40B4-BE49-F238E27FC236}">
              <a16:creationId xmlns:a16="http://schemas.microsoft.com/office/drawing/2014/main" id="{BC2A4D4D-02F4-434D-9BFB-77D2275CF2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150</xdr:row>
      <xdr:rowOff>19050</xdr:rowOff>
    </xdr:from>
    <xdr:to>
      <xdr:col>17</xdr:col>
      <xdr:colOff>0</xdr:colOff>
      <xdr:row>175</xdr:row>
      <xdr:rowOff>19050</xdr:rowOff>
    </xdr:to>
    <xdr:graphicFrame macro="">
      <xdr:nvGraphicFramePr>
        <xdr:cNvPr id="96493" name="Chart 10">
          <a:extLst>
            <a:ext uri="{FF2B5EF4-FFF2-40B4-BE49-F238E27FC236}">
              <a16:creationId xmlns:a16="http://schemas.microsoft.com/office/drawing/2014/main" id="{9DB5BD13-E784-4675-B74C-85C4638FC0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9525</xdr:colOff>
      <xdr:row>269</xdr:row>
      <xdr:rowOff>152400</xdr:rowOff>
    </xdr:from>
    <xdr:to>
      <xdr:col>17</xdr:col>
      <xdr:colOff>9525</xdr:colOff>
      <xdr:row>294</xdr:row>
      <xdr:rowOff>142875</xdr:rowOff>
    </xdr:to>
    <xdr:graphicFrame macro="">
      <xdr:nvGraphicFramePr>
        <xdr:cNvPr id="96494" name="Chart 9">
          <a:extLst>
            <a:ext uri="{FF2B5EF4-FFF2-40B4-BE49-F238E27FC236}">
              <a16:creationId xmlns:a16="http://schemas.microsoft.com/office/drawing/2014/main" id="{97FAD252-85DA-4F1A-9788-801E832F3C8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18</xdr:col>
      <xdr:colOff>161925</xdr:colOff>
      <xdr:row>3</xdr:row>
      <xdr:rowOff>38100</xdr:rowOff>
    </xdr:from>
    <xdr:to>
      <xdr:col>25</xdr:col>
      <xdr:colOff>228600</xdr:colOff>
      <xdr:row>57</xdr:row>
      <xdr:rowOff>142875</xdr:rowOff>
    </xdr:to>
    <xdr:graphicFrame macro="">
      <xdr:nvGraphicFramePr>
        <xdr:cNvPr id="96495" name="Chart 1">
          <a:extLst>
            <a:ext uri="{FF2B5EF4-FFF2-40B4-BE49-F238E27FC236}">
              <a16:creationId xmlns:a16="http://schemas.microsoft.com/office/drawing/2014/main" id="{6CAB1D84-AC9A-4895-9646-DDE5EFF7939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 fLocksWithSheet="0"/>
  </xdr:twoCellAnchor>
  <xdr:twoCellAnchor>
    <xdr:from>
      <xdr:col>25</xdr:col>
      <xdr:colOff>295275</xdr:colOff>
      <xdr:row>3</xdr:row>
      <xdr:rowOff>38100</xdr:rowOff>
    </xdr:from>
    <xdr:to>
      <xdr:col>28</xdr:col>
      <xdr:colOff>561975</xdr:colOff>
      <xdr:row>57</xdr:row>
      <xdr:rowOff>142875</xdr:rowOff>
    </xdr:to>
    <xdr:graphicFrame macro="">
      <xdr:nvGraphicFramePr>
        <xdr:cNvPr id="96496" name="Chart 1">
          <a:extLst>
            <a:ext uri="{FF2B5EF4-FFF2-40B4-BE49-F238E27FC236}">
              <a16:creationId xmlns:a16="http://schemas.microsoft.com/office/drawing/2014/main" id="{B8144B22-75F7-4C87-A2B6-AC16CD9A254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 fLock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257175</xdr:colOff>
      <xdr:row>0</xdr:row>
      <xdr:rowOff>9525</xdr:rowOff>
    </xdr:from>
    <xdr:to>
      <xdr:col>9</xdr:col>
      <xdr:colOff>123825</xdr:colOff>
      <xdr:row>2</xdr:row>
      <xdr:rowOff>123825</xdr:rowOff>
    </xdr:to>
    <xdr:pic>
      <xdr:nvPicPr>
        <xdr:cNvPr id="108564" name="Picture 1">
          <a:extLst>
            <a:ext uri="{FF2B5EF4-FFF2-40B4-BE49-F238E27FC236}">
              <a16:creationId xmlns:a16="http://schemas.microsoft.com/office/drawing/2014/main" id="{94A32854-0F43-495B-874F-EEC8D079F2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43600" y="9525"/>
          <a:ext cx="4762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1"/>
  <dimension ref="A1:J125"/>
  <sheetViews>
    <sheetView workbookViewId="0">
      <selection activeCell="K8" sqref="K8"/>
    </sheetView>
  </sheetViews>
  <sheetFormatPr defaultRowHeight="12.75" x14ac:dyDescent="0.2"/>
  <cols>
    <col min="2" max="2" width="27.7109375" customWidth="1"/>
    <col min="4" max="6" width="3.7109375" customWidth="1"/>
  </cols>
  <sheetData>
    <row r="1" spans="1:10" ht="15.75" x14ac:dyDescent="0.25">
      <c r="A1" s="124"/>
      <c r="B1" s="124"/>
      <c r="C1" s="124"/>
      <c r="D1" s="124"/>
      <c r="E1" s="124"/>
      <c r="F1" s="125" t="s">
        <v>1</v>
      </c>
      <c r="G1" s="19"/>
      <c r="H1" s="124"/>
      <c r="I1" s="124"/>
      <c r="J1" s="35"/>
    </row>
    <row r="2" spans="1:10" x14ac:dyDescent="0.2">
      <c r="A2" s="124"/>
      <c r="B2" s="124"/>
      <c r="C2" s="124"/>
      <c r="D2" s="124"/>
      <c r="E2" s="124"/>
      <c r="F2" s="126" t="s">
        <v>172</v>
      </c>
      <c r="G2" s="127"/>
      <c r="H2" s="124"/>
      <c r="I2" s="124"/>
      <c r="J2" s="35"/>
    </row>
    <row r="3" spans="1:10" x14ac:dyDescent="0.2">
      <c r="A3" s="124"/>
      <c r="B3" s="124"/>
      <c r="C3" s="124"/>
      <c r="D3" s="124"/>
      <c r="E3" s="124"/>
      <c r="F3" s="128" t="s">
        <v>160</v>
      </c>
      <c r="G3" s="129"/>
      <c r="H3" s="124"/>
      <c r="I3" s="124"/>
      <c r="J3" s="35"/>
    </row>
    <row r="4" spans="1:10" x14ac:dyDescent="0.2">
      <c r="A4" s="124"/>
      <c r="B4" s="124"/>
      <c r="C4" s="124"/>
      <c r="D4" s="124"/>
      <c r="E4" s="124"/>
      <c r="F4" s="230" t="s">
        <v>159</v>
      </c>
      <c r="G4" s="231"/>
      <c r="H4" s="124"/>
      <c r="I4" s="124"/>
      <c r="J4" s="35"/>
    </row>
    <row r="5" spans="1:10" x14ac:dyDescent="0.2">
      <c r="A5" s="124"/>
      <c r="B5" s="124"/>
      <c r="C5" s="124"/>
      <c r="D5" s="124"/>
      <c r="E5" s="124"/>
      <c r="F5" s="230" t="s">
        <v>171</v>
      </c>
      <c r="G5" s="124"/>
      <c r="H5" s="124"/>
      <c r="I5" s="124"/>
      <c r="J5" s="35"/>
    </row>
    <row r="6" spans="1:10" x14ac:dyDescent="0.2">
      <c r="A6" s="124"/>
      <c r="B6" s="124"/>
      <c r="C6" s="124"/>
      <c r="D6" s="124"/>
      <c r="E6" s="124"/>
      <c r="F6" s="124"/>
      <c r="G6" s="124"/>
      <c r="H6" s="124"/>
      <c r="I6" s="124"/>
      <c r="J6" s="35"/>
    </row>
    <row r="7" spans="1:10" x14ac:dyDescent="0.2">
      <c r="A7" s="124"/>
      <c r="B7" s="124"/>
      <c r="C7" s="124"/>
      <c r="D7" s="124"/>
      <c r="E7" s="124"/>
      <c r="F7" s="124"/>
      <c r="G7" s="124"/>
      <c r="H7" s="124"/>
      <c r="I7" s="124"/>
      <c r="J7" s="35"/>
    </row>
    <row r="8" spans="1:10" x14ac:dyDescent="0.2">
      <c r="A8" s="124"/>
      <c r="B8" s="124"/>
      <c r="C8" s="124"/>
      <c r="D8" s="124"/>
      <c r="E8" s="124"/>
      <c r="F8" s="124"/>
      <c r="G8" s="124"/>
      <c r="H8" s="124"/>
      <c r="I8" s="124"/>
      <c r="J8" s="35"/>
    </row>
    <row r="9" spans="1:10" x14ac:dyDescent="0.2">
      <c r="A9" s="233" t="s">
        <v>162</v>
      </c>
      <c r="B9" s="124"/>
      <c r="C9" s="124"/>
      <c r="D9" s="124"/>
      <c r="E9" s="124"/>
      <c r="F9" s="124"/>
      <c r="G9" s="124"/>
      <c r="H9" s="124"/>
      <c r="I9" s="124"/>
      <c r="J9" s="35"/>
    </row>
    <row r="10" spans="1:10" x14ac:dyDescent="0.2">
      <c r="A10" s="124" t="s">
        <v>103</v>
      </c>
      <c r="B10" s="124"/>
      <c r="C10" s="124"/>
      <c r="D10" s="124"/>
      <c r="E10" s="124"/>
      <c r="F10" s="124"/>
      <c r="G10" s="124"/>
      <c r="H10" s="137">
        <v>2017</v>
      </c>
      <c r="I10" s="124"/>
      <c r="J10" s="35"/>
    </row>
    <row r="11" spans="1:10" x14ac:dyDescent="0.2">
      <c r="A11" s="124"/>
      <c r="B11" s="19"/>
      <c r="C11" s="124"/>
      <c r="D11" s="124"/>
      <c r="E11" s="124"/>
      <c r="F11" s="124"/>
      <c r="G11" s="124"/>
      <c r="H11" s="124"/>
      <c r="I11" s="124"/>
      <c r="J11" s="35"/>
    </row>
    <row r="12" spans="1:10" x14ac:dyDescent="0.2">
      <c r="A12" s="124" t="s">
        <v>54</v>
      </c>
      <c r="B12" s="124"/>
      <c r="C12" s="124"/>
      <c r="D12" s="124"/>
      <c r="E12" s="124"/>
      <c r="F12" s="124"/>
      <c r="G12" s="124"/>
      <c r="H12" s="124"/>
      <c r="I12" s="124"/>
      <c r="J12" s="35"/>
    </row>
    <row r="13" spans="1:10" x14ac:dyDescent="0.2">
      <c r="A13" s="124"/>
      <c r="B13" s="124"/>
      <c r="C13" s="124"/>
      <c r="D13" s="124"/>
      <c r="E13" s="124"/>
      <c r="F13" s="124"/>
      <c r="G13" s="124"/>
      <c r="H13" s="124"/>
      <c r="I13" s="124"/>
      <c r="J13" s="35"/>
    </row>
    <row r="14" spans="1:10" x14ac:dyDescent="0.2">
      <c r="A14" s="124" t="s">
        <v>57</v>
      </c>
      <c r="B14" s="124"/>
      <c r="C14" s="124"/>
      <c r="D14" s="124"/>
      <c r="E14" s="124"/>
      <c r="F14" s="124"/>
      <c r="G14" s="124"/>
      <c r="H14" s="124"/>
      <c r="I14" s="124"/>
      <c r="J14" s="35"/>
    </row>
    <row r="15" spans="1:10" x14ac:dyDescent="0.2">
      <c r="A15" s="124"/>
      <c r="B15" s="137" t="s">
        <v>168</v>
      </c>
      <c r="C15" s="124"/>
      <c r="D15" s="124"/>
      <c r="E15" s="124"/>
      <c r="F15" s="124"/>
      <c r="G15" s="124"/>
      <c r="H15" s="124"/>
      <c r="I15" s="124"/>
      <c r="J15" s="35"/>
    </row>
    <row r="16" spans="1:10" x14ac:dyDescent="0.2">
      <c r="A16" s="124"/>
      <c r="B16" s="124"/>
      <c r="C16" s="124"/>
      <c r="D16" s="124"/>
      <c r="E16" s="124"/>
      <c r="F16" s="124"/>
      <c r="G16" s="124"/>
      <c r="H16" s="124"/>
      <c r="I16" s="124"/>
      <c r="J16" s="35"/>
    </row>
    <row r="17" spans="1:10" x14ac:dyDescent="0.2">
      <c r="A17" s="124" t="s">
        <v>55</v>
      </c>
      <c r="B17" s="124"/>
      <c r="C17" s="124"/>
      <c r="D17" s="124"/>
      <c r="E17" s="124"/>
      <c r="F17" s="124"/>
      <c r="G17" s="124"/>
      <c r="H17" s="124"/>
      <c r="I17" s="124"/>
      <c r="J17" s="35"/>
    </row>
    <row r="18" spans="1:10" x14ac:dyDescent="0.2">
      <c r="A18" s="238" t="s">
        <v>53</v>
      </c>
      <c r="B18" s="124"/>
      <c r="C18" s="124"/>
      <c r="D18" s="124"/>
      <c r="E18" s="124"/>
      <c r="F18" s="124"/>
      <c r="G18" s="124"/>
      <c r="H18" s="124"/>
      <c r="I18" s="124"/>
      <c r="J18" s="35"/>
    </row>
    <row r="19" spans="1:10" x14ac:dyDescent="0.2">
      <c r="A19" s="131" t="s">
        <v>47</v>
      </c>
      <c r="B19" s="138" t="s">
        <v>155</v>
      </c>
      <c r="C19" s="124"/>
      <c r="D19" s="124"/>
      <c r="E19" s="124"/>
      <c r="F19" s="124"/>
      <c r="G19" s="124"/>
      <c r="H19" s="124"/>
      <c r="I19" s="124"/>
      <c r="J19" s="35"/>
    </row>
    <row r="20" spans="1:10" x14ac:dyDescent="0.2">
      <c r="A20" s="132" t="s">
        <v>52</v>
      </c>
      <c r="B20" s="139" t="s">
        <v>167</v>
      </c>
      <c r="C20" s="124"/>
      <c r="D20" s="124"/>
      <c r="E20" s="124"/>
      <c r="F20" s="124"/>
      <c r="G20" s="124"/>
      <c r="H20" s="124"/>
      <c r="I20" s="124"/>
      <c r="J20" s="35"/>
    </row>
    <row r="21" spans="1:10" x14ac:dyDescent="0.2">
      <c r="A21" s="133" t="s">
        <v>48</v>
      </c>
      <c r="B21" s="140" t="s">
        <v>154</v>
      </c>
      <c r="C21" s="124"/>
      <c r="D21" s="124" t="s">
        <v>113</v>
      </c>
      <c r="E21" s="124"/>
      <c r="F21" s="124"/>
      <c r="G21" s="188"/>
      <c r="H21" s="189"/>
      <c r="I21" s="124"/>
      <c r="J21" s="35"/>
    </row>
    <row r="22" spans="1:10" x14ac:dyDescent="0.2">
      <c r="A22" s="134" t="s">
        <v>49</v>
      </c>
      <c r="B22" s="139" t="s">
        <v>164</v>
      </c>
      <c r="C22" s="124"/>
      <c r="D22" s="124"/>
      <c r="E22" s="124"/>
      <c r="F22" s="124"/>
      <c r="G22" s="190"/>
      <c r="H22" s="189"/>
      <c r="I22" s="124"/>
      <c r="J22" s="35"/>
    </row>
    <row r="23" spans="1:10" x14ac:dyDescent="0.2">
      <c r="A23" s="135" t="s">
        <v>50</v>
      </c>
      <c r="B23" s="139" t="s">
        <v>165</v>
      </c>
      <c r="C23" s="124"/>
      <c r="D23" s="124"/>
      <c r="E23" s="124"/>
      <c r="F23" s="124"/>
      <c r="G23" s="124"/>
      <c r="H23" s="124"/>
      <c r="I23" s="124"/>
      <c r="J23" s="35"/>
    </row>
    <row r="24" spans="1:10" x14ac:dyDescent="0.2">
      <c r="A24" s="229" t="s">
        <v>51</v>
      </c>
      <c r="B24" s="139" t="s">
        <v>166</v>
      </c>
      <c r="C24" s="124"/>
      <c r="D24" s="124"/>
      <c r="E24" s="124"/>
      <c r="F24" s="124"/>
      <c r="G24" s="124"/>
      <c r="H24" s="124"/>
      <c r="I24" s="124"/>
      <c r="J24" s="35"/>
    </row>
    <row r="25" spans="1:10" ht="14.25" customHeight="1" x14ac:dyDescent="0.2">
      <c r="A25" s="237" t="s">
        <v>158</v>
      </c>
      <c r="B25" s="141" t="s">
        <v>163</v>
      </c>
      <c r="C25" s="124"/>
      <c r="D25" s="124"/>
      <c r="E25" s="124"/>
      <c r="F25" s="124"/>
      <c r="G25" s="124"/>
      <c r="H25" s="124"/>
      <c r="I25" s="124"/>
      <c r="J25" s="35"/>
    </row>
    <row r="26" spans="1:10" x14ac:dyDescent="0.2">
      <c r="A26" s="124"/>
      <c r="B26" s="189"/>
      <c r="C26" s="124"/>
      <c r="D26" s="124"/>
      <c r="E26" s="124"/>
      <c r="F26" s="124"/>
      <c r="G26" s="124"/>
      <c r="H26" s="124"/>
      <c r="I26" s="124"/>
      <c r="J26" s="35"/>
    </row>
    <row r="27" spans="1:10" x14ac:dyDescent="0.2">
      <c r="A27" s="124" t="s">
        <v>64</v>
      </c>
      <c r="B27" s="124"/>
      <c r="C27" s="124"/>
      <c r="D27" s="40" t="s">
        <v>60</v>
      </c>
      <c r="E27" s="40" t="s">
        <v>61</v>
      </c>
      <c r="F27" s="40" t="s">
        <v>75</v>
      </c>
      <c r="G27" s="40" t="s">
        <v>109</v>
      </c>
      <c r="H27" s="234"/>
      <c r="I27" s="124"/>
      <c r="J27" s="35"/>
    </row>
    <row r="28" spans="1:10" x14ac:dyDescent="0.2">
      <c r="A28" s="124"/>
      <c r="B28" s="124"/>
      <c r="C28" s="124"/>
      <c r="D28" s="124"/>
      <c r="E28" s="124"/>
      <c r="F28" s="124"/>
      <c r="G28" s="124"/>
      <c r="H28" s="124"/>
      <c r="I28" s="124"/>
      <c r="J28" s="35"/>
    </row>
    <row r="29" spans="1:10" x14ac:dyDescent="0.2">
      <c r="A29" s="124" t="s">
        <v>70</v>
      </c>
      <c r="B29" s="124"/>
      <c r="C29" s="124"/>
      <c r="D29" s="124"/>
      <c r="E29" s="124"/>
      <c r="F29" s="124"/>
      <c r="G29" s="124"/>
      <c r="H29" s="124"/>
      <c r="I29" s="124"/>
      <c r="J29" s="35"/>
    </row>
    <row r="30" spans="1:10" x14ac:dyDescent="0.2">
      <c r="A30" s="19"/>
      <c r="B30" s="124"/>
      <c r="C30" s="124"/>
      <c r="D30" s="124"/>
      <c r="E30" s="124"/>
      <c r="F30" s="124"/>
      <c r="G30" s="124"/>
      <c r="H30" s="124"/>
      <c r="I30" s="124"/>
      <c r="J30" s="35"/>
    </row>
    <row r="31" spans="1:10" x14ac:dyDescent="0.2">
      <c r="A31" s="130" t="s">
        <v>71</v>
      </c>
      <c r="B31" s="124"/>
      <c r="C31" s="124"/>
      <c r="D31" s="124"/>
      <c r="E31" s="124"/>
      <c r="F31" s="124"/>
      <c r="G31" s="124"/>
      <c r="H31" s="124"/>
      <c r="I31" s="124"/>
      <c r="J31" s="35"/>
    </row>
    <row r="32" spans="1:10" x14ac:dyDescent="0.2">
      <c r="A32" s="130" t="s">
        <v>72</v>
      </c>
      <c r="B32" s="124"/>
      <c r="C32" s="124"/>
      <c r="D32" s="124"/>
      <c r="E32" s="124"/>
      <c r="F32" s="124"/>
      <c r="G32" s="124"/>
      <c r="H32" s="124"/>
      <c r="I32" s="124"/>
      <c r="J32" s="35"/>
    </row>
    <row r="33" spans="1:10" x14ac:dyDescent="0.2">
      <c r="A33" s="130" t="s">
        <v>73</v>
      </c>
      <c r="B33" s="124"/>
      <c r="C33" s="124"/>
      <c r="D33" s="124"/>
      <c r="E33" s="124"/>
      <c r="F33" s="124"/>
      <c r="G33" s="124"/>
      <c r="H33" s="124"/>
      <c r="I33" s="124"/>
      <c r="J33" s="35"/>
    </row>
    <row r="34" spans="1:10" x14ac:dyDescent="0.2">
      <c r="A34" s="124"/>
      <c r="B34" s="124"/>
      <c r="C34" s="124"/>
      <c r="D34" s="124"/>
      <c r="E34" s="124"/>
      <c r="F34" s="124"/>
      <c r="G34" s="124"/>
      <c r="H34" s="124"/>
      <c r="I34" s="124"/>
      <c r="J34" s="35"/>
    </row>
    <row r="35" spans="1:10" x14ac:dyDescent="0.2">
      <c r="A35" s="124" t="s">
        <v>62</v>
      </c>
      <c r="B35" s="124"/>
      <c r="C35" s="124"/>
      <c r="D35" s="124"/>
      <c r="E35" s="124"/>
      <c r="F35" s="124"/>
      <c r="G35" s="124"/>
      <c r="H35" s="124"/>
      <c r="I35" s="124"/>
      <c r="J35" s="35"/>
    </row>
    <row r="36" spans="1:10" x14ac:dyDescent="0.2">
      <c r="A36" s="124" t="s">
        <v>63</v>
      </c>
      <c r="B36" s="124"/>
      <c r="C36" s="124"/>
      <c r="D36" s="124"/>
      <c r="E36" s="124"/>
      <c r="F36" s="124"/>
      <c r="G36" s="124"/>
      <c r="H36" s="124"/>
      <c r="I36" s="124"/>
      <c r="J36" s="35"/>
    </row>
    <row r="37" spans="1:10" x14ac:dyDescent="0.2">
      <c r="A37" s="124"/>
      <c r="B37" s="124"/>
      <c r="C37" s="124"/>
      <c r="D37" s="124"/>
      <c r="E37" s="124"/>
      <c r="F37" s="124"/>
      <c r="G37" s="124"/>
      <c r="H37" s="124"/>
      <c r="I37" s="124"/>
      <c r="J37" s="35"/>
    </row>
    <row r="38" spans="1:10" x14ac:dyDescent="0.2">
      <c r="A38" s="124" t="s">
        <v>99</v>
      </c>
      <c r="B38" s="124"/>
      <c r="C38" s="124"/>
      <c r="D38" s="124"/>
      <c r="E38" s="124"/>
      <c r="F38" s="124"/>
      <c r="G38" s="124"/>
      <c r="H38" s="124"/>
      <c r="I38" s="124"/>
      <c r="J38" s="35"/>
    </row>
    <row r="39" spans="1:10" x14ac:dyDescent="0.2">
      <c r="A39" s="130" t="s">
        <v>101</v>
      </c>
      <c r="B39" s="124"/>
      <c r="C39" s="124"/>
      <c r="D39" s="124"/>
      <c r="E39" s="124"/>
      <c r="F39" s="124"/>
      <c r="G39" s="124"/>
      <c r="H39" s="124"/>
      <c r="I39" s="124"/>
      <c r="J39" s="35"/>
    </row>
    <row r="40" spans="1:10" x14ac:dyDescent="0.2">
      <c r="A40" s="130" t="s">
        <v>100</v>
      </c>
      <c r="B40" s="124"/>
      <c r="C40" s="124"/>
      <c r="D40" s="124"/>
      <c r="E40" s="124"/>
      <c r="F40" s="124"/>
      <c r="G40" s="124"/>
      <c r="H40" s="124"/>
      <c r="I40" s="124"/>
      <c r="J40" s="35"/>
    </row>
    <row r="41" spans="1:10" x14ac:dyDescent="0.2">
      <c r="A41" s="124"/>
      <c r="B41" s="124"/>
      <c r="C41" s="124"/>
      <c r="D41" s="124"/>
      <c r="E41" s="124"/>
      <c r="F41" s="124"/>
      <c r="G41" s="124"/>
      <c r="H41" s="124"/>
      <c r="I41" s="124"/>
      <c r="J41" s="35"/>
    </row>
    <row r="42" spans="1:10" x14ac:dyDescent="0.2">
      <c r="A42" s="124"/>
      <c r="B42" s="124"/>
      <c r="C42" s="124"/>
      <c r="D42" s="124"/>
      <c r="E42" s="124"/>
      <c r="F42" s="124"/>
      <c r="G42" s="124"/>
      <c r="H42" s="124"/>
      <c r="I42" s="124"/>
      <c r="J42" s="35"/>
    </row>
    <row r="43" spans="1:10" x14ac:dyDescent="0.2">
      <c r="A43" s="233" t="s">
        <v>161</v>
      </c>
      <c r="B43" s="124"/>
      <c r="C43" s="124"/>
      <c r="D43" s="124"/>
      <c r="E43" s="124"/>
      <c r="F43" s="124"/>
      <c r="G43" s="124"/>
      <c r="H43" s="124"/>
      <c r="I43" s="124"/>
      <c r="J43" s="35"/>
    </row>
    <row r="44" spans="1:10" x14ac:dyDescent="0.2">
      <c r="A44" s="124"/>
      <c r="B44" s="124"/>
      <c r="C44" s="124"/>
      <c r="D44" s="124"/>
      <c r="E44" s="124"/>
      <c r="F44" s="124"/>
      <c r="G44" s="124"/>
      <c r="H44" s="124"/>
      <c r="I44" s="124"/>
      <c r="J44" s="35"/>
    </row>
    <row r="45" spans="1:10" x14ac:dyDescent="0.2">
      <c r="A45" s="253" t="s">
        <v>169</v>
      </c>
      <c r="B45" s="124"/>
      <c r="C45" s="124"/>
      <c r="D45" s="124"/>
      <c r="E45" s="124"/>
      <c r="F45" s="124"/>
      <c r="G45" s="124"/>
      <c r="H45" s="124"/>
      <c r="I45" s="124"/>
      <c r="J45" s="35"/>
    </row>
    <row r="46" spans="1:10" x14ac:dyDescent="0.2">
      <c r="A46" s="136" t="s">
        <v>170</v>
      </c>
      <c r="B46" s="124"/>
      <c r="C46" s="124"/>
      <c r="D46" s="124"/>
      <c r="E46" s="124"/>
      <c r="F46" s="124"/>
      <c r="G46" s="124"/>
      <c r="H46" s="124"/>
      <c r="I46" s="124"/>
      <c r="J46" s="35"/>
    </row>
    <row r="47" spans="1:10" x14ac:dyDescent="0.2">
      <c r="A47" s="124"/>
      <c r="B47" s="124"/>
      <c r="C47" s="124"/>
      <c r="D47" s="124"/>
      <c r="E47" s="124"/>
      <c r="F47" s="124"/>
      <c r="G47" s="124"/>
      <c r="H47" s="124"/>
      <c r="I47" s="124"/>
      <c r="J47" s="35"/>
    </row>
    <row r="48" spans="1:10" x14ac:dyDescent="0.2">
      <c r="A48" s="19"/>
      <c r="B48" s="124"/>
      <c r="C48" s="124"/>
      <c r="D48" s="124"/>
      <c r="E48" s="124"/>
      <c r="F48" s="124"/>
      <c r="G48" s="124"/>
      <c r="H48" s="124"/>
      <c r="I48" s="124"/>
      <c r="J48" s="35"/>
    </row>
    <row r="49" spans="1:10" x14ac:dyDescent="0.2">
      <c r="A49" s="124"/>
      <c r="B49" s="124"/>
      <c r="C49" s="124"/>
      <c r="D49" s="124"/>
      <c r="E49" s="124"/>
      <c r="F49" s="124"/>
      <c r="G49" s="124"/>
      <c r="H49" s="124"/>
      <c r="I49" s="124"/>
      <c r="J49" s="35"/>
    </row>
    <row r="50" spans="1:10" x14ac:dyDescent="0.2">
      <c r="A50" s="124" t="s">
        <v>69</v>
      </c>
      <c r="B50" s="124"/>
      <c r="C50" s="124"/>
      <c r="D50" s="124"/>
      <c r="E50" s="124"/>
      <c r="F50" s="124"/>
      <c r="G50" s="124"/>
      <c r="H50" s="124"/>
      <c r="I50" s="124"/>
      <c r="J50" s="35"/>
    </row>
    <row r="51" spans="1:10" x14ac:dyDescent="0.2">
      <c r="A51" s="124"/>
      <c r="B51" s="124"/>
      <c r="C51" s="124"/>
      <c r="D51" s="124"/>
      <c r="E51" s="124"/>
      <c r="F51" s="124"/>
      <c r="G51" s="124"/>
      <c r="H51" s="124"/>
      <c r="I51" s="124"/>
      <c r="J51" s="35"/>
    </row>
    <row r="52" spans="1:10" x14ac:dyDescent="0.2">
      <c r="A52" s="124"/>
      <c r="B52" s="124"/>
      <c r="C52" s="124"/>
      <c r="D52" s="124"/>
      <c r="E52" s="124"/>
      <c r="F52" s="124"/>
      <c r="G52" s="124"/>
      <c r="H52" s="124"/>
      <c r="I52" s="124"/>
      <c r="J52" s="35"/>
    </row>
    <row r="53" spans="1:10" x14ac:dyDescent="0.2">
      <c r="A53" s="124"/>
      <c r="B53" s="124"/>
      <c r="C53" s="124"/>
      <c r="D53" s="124"/>
      <c r="E53" s="124"/>
      <c r="F53" s="124"/>
      <c r="G53" s="124"/>
      <c r="H53" s="124"/>
      <c r="I53" s="124"/>
      <c r="J53" s="35"/>
    </row>
    <row r="54" spans="1:10" x14ac:dyDescent="0.2">
      <c r="A54" s="124"/>
      <c r="B54" s="124"/>
      <c r="C54" s="124"/>
      <c r="D54" s="124"/>
      <c r="E54" s="19"/>
      <c r="F54" s="124"/>
      <c r="G54" s="19"/>
      <c r="H54" s="124"/>
      <c r="I54" s="124"/>
      <c r="J54" s="35"/>
    </row>
    <row r="55" spans="1:10" x14ac:dyDescent="0.2">
      <c r="A55" s="124"/>
      <c r="B55" s="124"/>
      <c r="C55" s="124"/>
      <c r="D55" s="124"/>
      <c r="E55" s="19"/>
      <c r="F55" s="124"/>
      <c r="G55" s="124"/>
      <c r="H55" s="124"/>
      <c r="I55" s="124"/>
      <c r="J55" s="35"/>
    </row>
    <row r="56" spans="1:10" x14ac:dyDescent="0.2">
      <c r="A56" s="124"/>
      <c r="B56" s="124"/>
      <c r="C56" s="124"/>
      <c r="D56" s="124"/>
      <c r="E56" s="124"/>
      <c r="F56" s="124"/>
      <c r="G56" s="124"/>
      <c r="H56" s="124"/>
      <c r="I56" s="124"/>
      <c r="J56" s="35"/>
    </row>
    <row r="57" spans="1:10" x14ac:dyDescent="0.2">
      <c r="A57" s="124"/>
      <c r="B57" s="124"/>
      <c r="C57" s="124"/>
      <c r="D57" s="124"/>
      <c r="E57" s="124"/>
      <c r="F57" s="124"/>
      <c r="G57" s="124"/>
      <c r="H57" s="124"/>
      <c r="I57" s="124"/>
      <c r="J57" s="35"/>
    </row>
    <row r="58" spans="1:10" x14ac:dyDescent="0.2">
      <c r="A58" s="124"/>
      <c r="B58" s="124"/>
      <c r="C58" s="124"/>
      <c r="D58" s="124"/>
      <c r="E58" s="124"/>
      <c r="F58" s="124"/>
      <c r="G58" s="124"/>
      <c r="H58" s="124"/>
      <c r="I58" s="124"/>
      <c r="J58" s="35"/>
    </row>
    <row r="59" spans="1:10" x14ac:dyDescent="0.2">
      <c r="A59" s="124"/>
      <c r="B59" s="124"/>
      <c r="C59" s="124"/>
      <c r="D59" s="124"/>
      <c r="E59" s="124"/>
      <c r="F59" s="124"/>
      <c r="G59" s="124"/>
      <c r="H59" s="124"/>
      <c r="I59" s="124"/>
      <c r="J59" s="35"/>
    </row>
    <row r="60" spans="1:10" x14ac:dyDescent="0.2">
      <c r="A60" s="124"/>
      <c r="B60" s="124"/>
      <c r="C60" s="124"/>
      <c r="D60" s="124"/>
      <c r="E60" s="124"/>
      <c r="F60" s="124"/>
      <c r="G60" s="124"/>
      <c r="H60" s="124"/>
      <c r="I60" s="124"/>
      <c r="J60" s="35"/>
    </row>
    <row r="61" spans="1:10" x14ac:dyDescent="0.2">
      <c r="A61" s="124"/>
      <c r="B61" s="124"/>
      <c r="C61" s="124"/>
      <c r="D61" s="124"/>
      <c r="E61" s="124"/>
      <c r="F61" s="124"/>
      <c r="G61" s="124"/>
      <c r="H61" s="124"/>
      <c r="I61" s="124"/>
      <c r="J61" s="35"/>
    </row>
    <row r="62" spans="1:10" x14ac:dyDescent="0.2">
      <c r="A62" s="19"/>
      <c r="B62" s="124"/>
      <c r="C62" s="124"/>
      <c r="D62" s="124"/>
      <c r="E62" s="124"/>
      <c r="F62" s="124"/>
      <c r="G62" s="124"/>
      <c r="H62" s="124"/>
      <c r="I62" s="124"/>
      <c r="J62" s="35"/>
    </row>
    <row r="63" spans="1:10" x14ac:dyDescent="0.2">
      <c r="A63" s="124"/>
      <c r="B63" s="124"/>
      <c r="C63" s="124"/>
      <c r="D63" s="124"/>
      <c r="E63" s="124"/>
      <c r="F63" s="124"/>
      <c r="G63" s="124"/>
      <c r="H63" s="124"/>
      <c r="I63" s="124"/>
      <c r="J63" s="35"/>
    </row>
    <row r="64" spans="1:10" x14ac:dyDescent="0.2">
      <c r="A64" s="124"/>
      <c r="B64" s="124"/>
      <c r="C64" s="124"/>
      <c r="D64" s="124"/>
      <c r="E64" s="124"/>
      <c r="F64" s="124"/>
      <c r="G64" s="124"/>
      <c r="H64" s="124"/>
      <c r="I64" s="124"/>
      <c r="J64" s="35"/>
    </row>
    <row r="65" spans="1:10" x14ac:dyDescent="0.2">
      <c r="A65" s="124"/>
      <c r="B65" s="124"/>
      <c r="C65" s="124"/>
      <c r="D65" s="124"/>
      <c r="E65" s="124"/>
      <c r="F65" s="124"/>
      <c r="G65" s="124"/>
      <c r="H65" s="124"/>
      <c r="I65" s="124"/>
      <c r="J65" s="35"/>
    </row>
    <row r="66" spans="1:10" x14ac:dyDescent="0.2">
      <c r="A66" s="124"/>
      <c r="B66" s="124"/>
      <c r="C66" s="124"/>
      <c r="D66" s="124"/>
      <c r="E66" s="124"/>
      <c r="F66" s="124"/>
      <c r="G66" s="124"/>
      <c r="H66" s="124"/>
      <c r="I66" s="124"/>
      <c r="J66" s="35"/>
    </row>
    <row r="67" spans="1:10" x14ac:dyDescent="0.2">
      <c r="A67" s="124" t="s">
        <v>74</v>
      </c>
      <c r="B67" s="124"/>
      <c r="C67" s="124"/>
      <c r="D67" s="124"/>
      <c r="E67" s="124"/>
      <c r="F67" s="124"/>
      <c r="G67" s="124"/>
      <c r="H67" s="124"/>
      <c r="I67" s="124"/>
      <c r="J67" s="35"/>
    </row>
    <row r="68" spans="1:10" x14ac:dyDescent="0.2">
      <c r="A68" s="124"/>
      <c r="B68" s="124"/>
      <c r="C68" s="124"/>
      <c r="D68" s="124"/>
      <c r="E68" s="124"/>
      <c r="F68" s="124"/>
      <c r="G68" s="124"/>
      <c r="H68" s="124"/>
      <c r="I68" s="124"/>
      <c r="J68" s="35"/>
    </row>
    <row r="69" spans="1:10" x14ac:dyDescent="0.2">
      <c r="A69" s="124" t="s">
        <v>68</v>
      </c>
      <c r="B69" s="124"/>
      <c r="C69" s="124"/>
      <c r="D69" s="124"/>
      <c r="E69" s="124"/>
      <c r="F69" s="124"/>
      <c r="G69" s="124"/>
      <c r="H69" s="124"/>
      <c r="I69" s="124"/>
      <c r="J69" s="35"/>
    </row>
    <row r="70" spans="1:10" x14ac:dyDescent="0.2">
      <c r="A70" s="124"/>
      <c r="B70" s="124"/>
      <c r="C70" s="124"/>
      <c r="D70" s="124"/>
      <c r="E70" s="124"/>
      <c r="F70" s="124"/>
      <c r="G70" s="124"/>
      <c r="H70" s="124"/>
      <c r="I70" s="124"/>
      <c r="J70" s="35"/>
    </row>
    <row r="71" spans="1:10" x14ac:dyDescent="0.2">
      <c r="A71" s="124"/>
      <c r="B71" s="124"/>
      <c r="C71" s="124"/>
      <c r="D71" s="124"/>
      <c r="E71" s="124"/>
      <c r="F71" s="124"/>
      <c r="G71" s="124"/>
      <c r="H71" s="124"/>
      <c r="I71" s="124"/>
      <c r="J71" s="35"/>
    </row>
    <row r="72" spans="1:10" x14ac:dyDescent="0.2">
      <c r="A72" s="124"/>
      <c r="B72" s="124"/>
      <c r="C72" s="124"/>
      <c r="D72" s="124"/>
      <c r="E72" s="124"/>
      <c r="F72" s="124"/>
      <c r="G72" s="124"/>
      <c r="H72" s="124"/>
      <c r="I72" s="124"/>
      <c r="J72" s="35"/>
    </row>
    <row r="73" spans="1:10" x14ac:dyDescent="0.2">
      <c r="A73" s="124"/>
      <c r="B73" s="124"/>
      <c r="C73" s="124"/>
      <c r="D73" s="124"/>
      <c r="E73" s="124"/>
      <c r="F73" s="124"/>
      <c r="G73" s="124"/>
      <c r="H73" s="124"/>
      <c r="I73" s="124"/>
      <c r="J73" s="35"/>
    </row>
    <row r="74" spans="1:10" x14ac:dyDescent="0.2">
      <c r="A74" s="124"/>
      <c r="B74" s="124"/>
      <c r="C74" s="124"/>
      <c r="D74" s="124"/>
      <c r="E74" s="124"/>
      <c r="F74" s="124"/>
      <c r="G74" s="124"/>
      <c r="H74" s="124"/>
      <c r="I74" s="124"/>
      <c r="J74" s="35"/>
    </row>
    <row r="75" spans="1:10" x14ac:dyDescent="0.2">
      <c r="A75" s="124"/>
      <c r="B75" s="124"/>
      <c r="C75" s="124"/>
      <c r="D75" s="124"/>
      <c r="E75" s="124"/>
      <c r="F75" s="124"/>
      <c r="G75" s="124"/>
      <c r="H75" s="124"/>
      <c r="I75" s="124"/>
      <c r="J75" s="35"/>
    </row>
    <row r="76" spans="1:10" x14ac:dyDescent="0.2">
      <c r="A76" s="124"/>
      <c r="B76" s="124"/>
      <c r="C76" s="124"/>
      <c r="D76" s="124"/>
      <c r="E76" s="124"/>
      <c r="F76" s="124"/>
      <c r="G76" s="124"/>
      <c r="H76" s="124"/>
      <c r="I76" s="124"/>
      <c r="J76" s="35"/>
    </row>
    <row r="77" spans="1:10" x14ac:dyDescent="0.2">
      <c r="A77" s="124"/>
      <c r="B77" s="124"/>
      <c r="C77" s="124"/>
      <c r="D77" s="124"/>
      <c r="E77" s="124"/>
      <c r="F77" s="124"/>
      <c r="G77" s="124"/>
      <c r="H77" s="124"/>
      <c r="I77" s="124"/>
      <c r="J77" s="35"/>
    </row>
    <row r="78" spans="1:10" x14ac:dyDescent="0.2">
      <c r="A78" s="124"/>
      <c r="B78" s="124"/>
      <c r="C78" s="124"/>
      <c r="D78" s="124"/>
      <c r="E78" s="124"/>
      <c r="F78" s="124"/>
      <c r="G78" s="124"/>
      <c r="H78" s="124"/>
      <c r="I78" s="124"/>
      <c r="J78" s="35"/>
    </row>
    <row r="79" spans="1:10" x14ac:dyDescent="0.2">
      <c r="A79" s="124"/>
      <c r="B79" s="124"/>
      <c r="C79" s="124"/>
      <c r="D79" s="124"/>
      <c r="E79" s="124"/>
      <c r="F79" s="124"/>
      <c r="G79" s="124"/>
      <c r="H79" s="124"/>
      <c r="I79" s="124"/>
      <c r="J79" s="35"/>
    </row>
    <row r="80" spans="1:10" x14ac:dyDescent="0.2">
      <c r="A80" s="124"/>
      <c r="B80" s="124"/>
      <c r="C80" s="124"/>
      <c r="D80" s="124"/>
      <c r="E80" s="124"/>
      <c r="F80" s="124"/>
      <c r="G80" s="124"/>
      <c r="H80" s="124"/>
      <c r="I80" s="124"/>
      <c r="J80" s="35"/>
    </row>
    <row r="81" spans="1:10" x14ac:dyDescent="0.2">
      <c r="A81" s="124"/>
      <c r="B81" s="124"/>
      <c r="C81" s="124"/>
      <c r="D81" s="124"/>
      <c r="E81" s="124"/>
      <c r="F81" s="124"/>
      <c r="G81" s="124"/>
      <c r="H81" s="124"/>
      <c r="I81" s="124"/>
      <c r="J81" s="35"/>
    </row>
    <row r="82" spans="1:10" x14ac:dyDescent="0.2">
      <c r="A82" s="124"/>
      <c r="B82" s="124"/>
      <c r="C82" s="124"/>
      <c r="D82" s="124"/>
      <c r="E82" s="124"/>
      <c r="F82" s="124"/>
      <c r="G82" s="124"/>
      <c r="H82" s="124"/>
      <c r="I82" s="124"/>
      <c r="J82" s="35"/>
    </row>
    <row r="83" spans="1:10" x14ac:dyDescent="0.2">
      <c r="A83" s="124"/>
      <c r="B83" s="124"/>
      <c r="C83" s="124"/>
      <c r="D83" s="124"/>
      <c r="E83" s="124"/>
      <c r="F83" s="124"/>
      <c r="G83" s="124"/>
      <c r="H83" s="124"/>
      <c r="I83" s="124"/>
      <c r="J83" s="35"/>
    </row>
    <row r="84" spans="1:10" x14ac:dyDescent="0.2">
      <c r="A84" s="124"/>
      <c r="B84" s="124"/>
      <c r="C84" s="124"/>
      <c r="D84" s="124"/>
      <c r="E84" s="124"/>
      <c r="F84" s="124"/>
      <c r="G84" s="124"/>
      <c r="H84" s="124"/>
      <c r="I84" s="124"/>
      <c r="J84" s="35"/>
    </row>
    <row r="85" spans="1:10" x14ac:dyDescent="0.2">
      <c r="A85" s="124"/>
      <c r="B85" s="124"/>
      <c r="C85" s="124"/>
      <c r="D85" s="124"/>
      <c r="E85" s="124"/>
      <c r="F85" s="124"/>
      <c r="G85" s="124"/>
      <c r="H85" s="124"/>
      <c r="I85" s="124"/>
      <c r="J85" s="35"/>
    </row>
    <row r="86" spans="1:10" x14ac:dyDescent="0.2">
      <c r="A86" s="124"/>
      <c r="B86" s="124"/>
      <c r="C86" s="124"/>
      <c r="D86" s="124"/>
      <c r="E86" s="124"/>
      <c r="F86" s="124"/>
      <c r="G86" s="124"/>
      <c r="H86" s="124"/>
      <c r="I86" s="124"/>
      <c r="J86" s="35"/>
    </row>
    <row r="87" spans="1:10" x14ac:dyDescent="0.2">
      <c r="A87" s="124"/>
      <c r="B87" s="124"/>
      <c r="C87" s="124"/>
      <c r="D87" s="124"/>
      <c r="E87" s="124"/>
      <c r="F87" s="124"/>
      <c r="G87" s="124"/>
      <c r="H87" s="124"/>
      <c r="I87" s="124"/>
      <c r="J87" s="35"/>
    </row>
    <row r="88" spans="1:10" x14ac:dyDescent="0.2">
      <c r="A88" s="124"/>
      <c r="B88" s="124"/>
      <c r="C88" s="124"/>
      <c r="D88" s="124"/>
      <c r="E88" s="124"/>
      <c r="F88" s="124"/>
      <c r="G88" s="124"/>
      <c r="H88" s="124"/>
      <c r="I88" s="124"/>
    </row>
    <row r="89" spans="1:10" x14ac:dyDescent="0.2">
      <c r="A89" s="124"/>
      <c r="B89" s="124"/>
      <c r="C89" s="124"/>
      <c r="D89" s="124"/>
      <c r="E89" s="124"/>
      <c r="F89" s="124"/>
      <c r="G89" s="124"/>
      <c r="H89" s="124"/>
      <c r="I89" s="124"/>
    </row>
    <row r="90" spans="1:10" x14ac:dyDescent="0.2">
      <c r="A90" s="124"/>
      <c r="B90" s="124"/>
      <c r="C90" s="124"/>
      <c r="D90" s="124"/>
      <c r="E90" s="124"/>
      <c r="F90" s="124"/>
      <c r="G90" s="124"/>
      <c r="H90" s="124"/>
      <c r="I90" s="124"/>
    </row>
    <row r="91" spans="1:10" x14ac:dyDescent="0.2">
      <c r="A91" s="19"/>
      <c r="B91" s="124"/>
      <c r="C91" s="124"/>
      <c r="D91" s="124"/>
      <c r="E91" s="124"/>
      <c r="F91" s="124"/>
      <c r="G91" s="124"/>
      <c r="H91" s="124"/>
      <c r="I91" s="124"/>
    </row>
    <row r="92" spans="1:10" x14ac:dyDescent="0.2">
      <c r="A92" s="124"/>
      <c r="B92" s="124"/>
      <c r="C92" s="124"/>
      <c r="D92" s="124"/>
      <c r="E92" s="124"/>
      <c r="F92" s="124"/>
      <c r="G92" s="124"/>
      <c r="H92" s="124"/>
      <c r="I92" s="124"/>
    </row>
    <row r="93" spans="1:10" x14ac:dyDescent="0.2">
      <c r="A93" s="124"/>
      <c r="B93" s="124"/>
      <c r="C93" s="124"/>
      <c r="D93" s="124"/>
      <c r="E93" s="124"/>
      <c r="F93" s="124"/>
      <c r="G93" s="124"/>
      <c r="H93" s="124"/>
      <c r="I93" s="124"/>
    </row>
    <row r="94" spans="1:10" x14ac:dyDescent="0.2">
      <c r="A94" s="124"/>
      <c r="B94" s="124"/>
      <c r="C94" s="124"/>
      <c r="D94" s="124"/>
      <c r="E94" s="124"/>
      <c r="F94" s="124"/>
      <c r="G94" s="124"/>
      <c r="H94" s="124"/>
      <c r="I94" s="124"/>
    </row>
    <row r="95" spans="1:10" x14ac:dyDescent="0.2">
      <c r="A95" s="124"/>
      <c r="B95" s="124"/>
      <c r="C95" s="124"/>
      <c r="D95" s="124"/>
      <c r="E95" s="124"/>
      <c r="F95" s="124"/>
      <c r="G95" s="124"/>
      <c r="H95" s="124"/>
      <c r="I95" s="124"/>
    </row>
    <row r="96" spans="1:10" x14ac:dyDescent="0.2">
      <c r="A96" s="124"/>
      <c r="B96" s="124"/>
      <c r="C96" s="124"/>
      <c r="D96" s="124"/>
      <c r="E96" s="124"/>
      <c r="F96" s="124"/>
      <c r="G96" s="124"/>
      <c r="H96" s="124"/>
      <c r="I96" s="124"/>
    </row>
    <row r="97" spans="1:9" x14ac:dyDescent="0.2">
      <c r="A97" s="124" t="s">
        <v>56</v>
      </c>
      <c r="B97" s="124"/>
      <c r="C97" s="124"/>
      <c r="D97" s="124"/>
      <c r="E97" s="124"/>
      <c r="F97" s="124"/>
      <c r="G97" s="124"/>
      <c r="H97" s="124"/>
      <c r="I97" s="124"/>
    </row>
    <row r="98" spans="1:9" x14ac:dyDescent="0.2">
      <c r="A98" s="124"/>
      <c r="B98" s="124"/>
      <c r="C98" s="124"/>
      <c r="D98" s="124"/>
      <c r="E98" s="124"/>
      <c r="F98" s="124"/>
      <c r="G98" s="124"/>
      <c r="H98" s="124"/>
      <c r="I98" s="124"/>
    </row>
    <row r="99" spans="1:9" x14ac:dyDescent="0.2">
      <c r="A99" s="124"/>
      <c r="B99" s="124"/>
      <c r="C99" s="124"/>
      <c r="D99" s="124"/>
      <c r="E99" s="124"/>
      <c r="F99" s="124"/>
      <c r="G99" s="124"/>
      <c r="H99" s="124"/>
      <c r="I99" s="124"/>
    </row>
    <row r="100" spans="1:9" x14ac:dyDescent="0.2">
      <c r="A100" s="124"/>
      <c r="B100" s="124"/>
      <c r="C100" s="124"/>
      <c r="D100" s="124"/>
      <c r="E100" s="124"/>
      <c r="F100" s="124"/>
      <c r="G100" s="124"/>
      <c r="H100" s="124"/>
      <c r="I100" s="124"/>
    </row>
    <row r="101" spans="1:9" x14ac:dyDescent="0.2">
      <c r="A101" s="124"/>
      <c r="B101" s="124"/>
      <c r="C101" s="124"/>
      <c r="D101" s="124"/>
      <c r="E101" s="124"/>
      <c r="F101" s="124"/>
      <c r="G101" s="124"/>
      <c r="H101" s="124"/>
      <c r="I101" s="124"/>
    </row>
    <row r="102" spans="1:9" x14ac:dyDescent="0.2">
      <c r="A102" s="124"/>
      <c r="B102" s="124"/>
      <c r="C102" s="124"/>
      <c r="D102" s="124"/>
      <c r="E102" s="124"/>
      <c r="F102" s="124"/>
      <c r="G102" s="124"/>
      <c r="H102" s="124"/>
      <c r="I102" s="124"/>
    </row>
    <row r="103" spans="1:9" x14ac:dyDescent="0.2">
      <c r="A103" s="124"/>
      <c r="B103" s="124"/>
      <c r="C103" s="124"/>
      <c r="D103" s="124"/>
      <c r="E103" s="124"/>
      <c r="F103" s="124"/>
      <c r="G103" s="124"/>
      <c r="H103" s="124"/>
      <c r="I103" s="124"/>
    </row>
    <row r="104" spans="1:9" x14ac:dyDescent="0.2">
      <c r="A104" s="124"/>
      <c r="B104" s="124"/>
      <c r="C104" s="124"/>
      <c r="D104" s="124"/>
      <c r="E104" s="124"/>
      <c r="F104" s="124"/>
      <c r="G104" s="124"/>
      <c r="H104" s="124"/>
      <c r="I104" s="124"/>
    </row>
    <row r="105" spans="1:9" x14ac:dyDescent="0.2">
      <c r="A105" s="124"/>
      <c r="B105" s="124"/>
      <c r="C105" s="124"/>
      <c r="D105" s="124"/>
      <c r="E105" s="124"/>
      <c r="F105" s="124"/>
      <c r="G105" s="124"/>
      <c r="H105" s="124"/>
      <c r="I105" s="124"/>
    </row>
    <row r="106" spans="1:9" x14ac:dyDescent="0.2">
      <c r="A106" s="124"/>
      <c r="B106" s="124"/>
      <c r="C106" s="124"/>
      <c r="D106" s="124"/>
      <c r="E106" s="124"/>
      <c r="F106" s="124"/>
      <c r="G106" s="124"/>
      <c r="H106" s="124"/>
      <c r="I106" s="124"/>
    </row>
    <row r="107" spans="1:9" x14ac:dyDescent="0.2">
      <c r="A107" s="124"/>
      <c r="B107" s="124"/>
      <c r="C107" s="124"/>
      <c r="D107" s="124"/>
      <c r="E107" s="124"/>
      <c r="F107" s="124"/>
      <c r="G107" s="124"/>
      <c r="H107" s="124"/>
      <c r="I107" s="124"/>
    </row>
    <row r="108" spans="1:9" x14ac:dyDescent="0.2">
      <c r="A108" s="124"/>
      <c r="B108" s="124"/>
      <c r="C108" s="124"/>
      <c r="D108" s="124"/>
      <c r="E108" s="124"/>
      <c r="F108" s="124"/>
      <c r="G108" s="124"/>
      <c r="H108" s="124"/>
      <c r="I108" s="124"/>
    </row>
    <row r="109" spans="1:9" x14ac:dyDescent="0.2">
      <c r="A109" s="124"/>
      <c r="B109" s="124"/>
      <c r="C109" s="124"/>
      <c r="D109" s="124"/>
      <c r="E109" s="124"/>
      <c r="F109" s="124"/>
      <c r="G109" s="124"/>
      <c r="H109" s="124"/>
      <c r="I109" s="124"/>
    </row>
    <row r="110" spans="1:9" x14ac:dyDescent="0.2">
      <c r="A110" s="124"/>
      <c r="B110" s="124"/>
      <c r="C110" s="124"/>
      <c r="D110" s="124"/>
      <c r="E110" s="124"/>
      <c r="F110" s="124"/>
      <c r="G110" s="124"/>
      <c r="H110" s="124"/>
      <c r="I110" s="124"/>
    </row>
    <row r="111" spans="1:9" x14ac:dyDescent="0.2">
      <c r="A111" s="124"/>
      <c r="B111" s="124"/>
      <c r="C111" s="124"/>
      <c r="D111" s="124"/>
      <c r="E111" s="124"/>
      <c r="F111" s="124"/>
      <c r="G111" s="124"/>
      <c r="H111" s="124"/>
      <c r="I111" s="124"/>
    </row>
    <row r="112" spans="1:9" x14ac:dyDescent="0.2">
      <c r="A112" s="124"/>
      <c r="B112" s="124"/>
      <c r="C112" s="124"/>
      <c r="D112" s="124"/>
      <c r="E112" s="124"/>
      <c r="F112" s="124"/>
      <c r="G112" s="124"/>
      <c r="H112" s="124"/>
      <c r="I112" s="124"/>
    </row>
    <row r="113" spans="1:9" x14ac:dyDescent="0.2">
      <c r="A113" s="124"/>
      <c r="B113" s="124"/>
      <c r="C113" s="124"/>
      <c r="D113" s="124"/>
      <c r="E113" s="124"/>
      <c r="F113" s="124"/>
      <c r="G113" s="124"/>
      <c r="H113" s="124"/>
      <c r="I113" s="124"/>
    </row>
    <row r="114" spans="1:9" x14ac:dyDescent="0.2">
      <c r="A114" s="124"/>
      <c r="B114" s="124"/>
      <c r="C114" s="124"/>
      <c r="D114" s="124"/>
      <c r="E114" s="124"/>
      <c r="F114" s="124"/>
      <c r="G114" s="124"/>
      <c r="H114" s="124"/>
      <c r="I114" s="124"/>
    </row>
    <row r="115" spans="1:9" x14ac:dyDescent="0.2">
      <c r="A115" s="124"/>
      <c r="B115" s="124"/>
      <c r="C115" s="124"/>
      <c r="D115" s="124"/>
      <c r="E115" s="124"/>
      <c r="F115" s="124"/>
      <c r="G115" s="124"/>
      <c r="H115" s="124"/>
      <c r="I115" s="124"/>
    </row>
    <row r="116" spans="1:9" x14ac:dyDescent="0.2">
      <c r="A116" s="124"/>
      <c r="B116" s="124"/>
      <c r="C116" s="124"/>
      <c r="D116" s="124"/>
      <c r="E116" s="124"/>
      <c r="F116" s="124"/>
      <c r="G116" s="124"/>
      <c r="H116" s="124"/>
      <c r="I116" s="124"/>
    </row>
    <row r="117" spans="1:9" x14ac:dyDescent="0.2">
      <c r="A117" s="124"/>
      <c r="B117" s="124"/>
      <c r="C117" s="124"/>
      <c r="D117" s="124"/>
      <c r="E117" s="124"/>
      <c r="F117" s="124"/>
      <c r="G117" s="124"/>
      <c r="H117" s="124"/>
      <c r="I117" s="124"/>
    </row>
    <row r="118" spans="1:9" x14ac:dyDescent="0.2">
      <c r="A118" s="124"/>
      <c r="B118" s="124"/>
      <c r="C118" s="124"/>
      <c r="D118" s="124"/>
      <c r="E118" s="124"/>
      <c r="F118" s="124"/>
      <c r="G118" s="124"/>
      <c r="H118" s="124"/>
      <c r="I118" s="124"/>
    </row>
    <row r="119" spans="1:9" x14ac:dyDescent="0.2">
      <c r="A119" s="124"/>
      <c r="B119" s="124"/>
      <c r="C119" s="124"/>
      <c r="D119" s="124"/>
      <c r="E119" s="124"/>
      <c r="F119" s="124"/>
      <c r="G119" s="124"/>
      <c r="H119" s="124"/>
      <c r="I119" s="124"/>
    </row>
    <row r="120" spans="1:9" x14ac:dyDescent="0.2">
      <c r="A120" s="124"/>
      <c r="B120" s="124"/>
      <c r="C120" s="124"/>
      <c r="D120" s="124"/>
      <c r="E120" s="124"/>
      <c r="F120" s="124"/>
      <c r="G120" s="124"/>
      <c r="H120" s="124"/>
      <c r="I120" s="124"/>
    </row>
    <row r="121" spans="1:9" x14ac:dyDescent="0.2">
      <c r="A121" s="124"/>
      <c r="B121" s="124"/>
      <c r="C121" s="124"/>
      <c r="D121" s="124"/>
      <c r="E121" s="124"/>
      <c r="F121" s="124"/>
      <c r="G121" s="124"/>
      <c r="H121" s="124"/>
      <c r="I121" s="124"/>
    </row>
    <row r="122" spans="1:9" x14ac:dyDescent="0.2">
      <c r="A122" s="124"/>
      <c r="B122" s="124"/>
      <c r="C122" s="124"/>
      <c r="D122" s="124"/>
      <c r="E122" s="124"/>
      <c r="F122" s="124"/>
      <c r="G122" s="124"/>
      <c r="H122" s="124"/>
      <c r="I122" s="124"/>
    </row>
    <row r="123" spans="1:9" x14ac:dyDescent="0.2">
      <c r="A123" s="124"/>
      <c r="B123" s="124"/>
      <c r="C123" s="124"/>
      <c r="D123" s="124"/>
      <c r="E123" s="124"/>
      <c r="F123" s="124"/>
      <c r="G123" s="124"/>
      <c r="H123" s="124"/>
      <c r="I123" s="124"/>
    </row>
    <row r="124" spans="1:9" x14ac:dyDescent="0.2">
      <c r="A124" s="124"/>
      <c r="B124" s="124"/>
      <c r="C124" s="124"/>
      <c r="D124" s="124"/>
      <c r="E124" s="124"/>
      <c r="F124" s="124"/>
      <c r="G124" s="124"/>
      <c r="H124" s="124"/>
      <c r="I124" s="124"/>
    </row>
    <row r="125" spans="1:9" x14ac:dyDescent="0.2">
      <c r="A125" s="124"/>
      <c r="B125" s="124"/>
      <c r="C125" s="124"/>
      <c r="D125" s="124"/>
      <c r="E125" s="124"/>
      <c r="F125" s="124"/>
      <c r="G125" s="124"/>
      <c r="H125" s="124"/>
      <c r="I125" s="124"/>
    </row>
  </sheetData>
  <sheetProtection selectLockedCells="1"/>
  <phoneticPr fontId="1" type="noConversion"/>
  <pageMargins left="0.70866141732283472" right="0.39370078740157483" top="0.59055118110236227" bottom="0.27559055118110237" header="0.59055118110236227" footer="0.19685039370078741"/>
  <pageSetup paperSize="9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2"/>
  <dimension ref="A1:Y995"/>
  <sheetViews>
    <sheetView tabSelected="1" zoomScaleNormal="100" workbookViewId="0">
      <selection activeCell="C8" sqref="C8"/>
    </sheetView>
  </sheetViews>
  <sheetFormatPr defaultRowHeight="12.75" x14ac:dyDescent="0.2"/>
  <cols>
    <col min="1" max="1" width="5.7109375" style="147" customWidth="1"/>
    <col min="2" max="7" width="3.7109375" customWidth="1"/>
    <col min="8" max="8" width="3.85546875" customWidth="1"/>
    <col min="9" max="9" width="4.85546875" customWidth="1"/>
    <col min="10" max="16" width="3.7109375" customWidth="1"/>
    <col min="17" max="17" width="89.7109375" customWidth="1"/>
    <col min="18" max="22" width="9.140625" customWidth="1"/>
    <col min="23" max="23" width="9.140625" style="171"/>
  </cols>
  <sheetData>
    <row r="1" spans="1:22" ht="15.75" x14ac:dyDescent="0.25">
      <c r="A1" s="242" t="s">
        <v>0</v>
      </c>
      <c r="B1" s="63"/>
      <c r="C1" s="63"/>
      <c r="D1" s="63"/>
      <c r="E1" s="63"/>
      <c r="F1" s="63"/>
      <c r="G1" s="254">
        <v>2016</v>
      </c>
      <c r="H1" s="254"/>
      <c r="I1" s="255"/>
      <c r="J1" s="63"/>
      <c r="K1" s="19"/>
      <c r="L1" s="19"/>
      <c r="M1" s="19"/>
      <c r="N1" s="19"/>
      <c r="O1" s="19"/>
      <c r="P1" s="19"/>
      <c r="Q1" s="65" t="str">
        <f>CONCATENATE(Start!A19,Start!B19,Start!A18,Start!A20,Start!B20)</f>
        <v>1 Peruskestävyys - 2 Vauhtikestävyys</v>
      </c>
      <c r="R1" s="66" t="str">
        <f>Start!F1</f>
        <v>Tampereen Pyrintö</v>
      </c>
      <c r="S1" s="20"/>
      <c r="T1" s="19"/>
      <c r="U1" s="19"/>
      <c r="V1" s="19"/>
    </row>
    <row r="2" spans="1:22" x14ac:dyDescent="0.2">
      <c r="A2" s="243" t="str">
        <f>Start!B15</f>
        <v>N.N.</v>
      </c>
      <c r="B2" s="63"/>
      <c r="C2" s="19"/>
      <c r="D2" s="63"/>
      <c r="E2" s="63"/>
      <c r="F2" s="63"/>
      <c r="G2" s="68"/>
      <c r="H2" s="68"/>
      <c r="I2" s="19"/>
      <c r="J2" s="68"/>
      <c r="K2" s="19"/>
      <c r="L2" s="19"/>
      <c r="M2" s="19"/>
      <c r="N2" s="19"/>
      <c r="O2" s="19"/>
      <c r="P2" s="19"/>
      <c r="Q2" s="65" t="str">
        <f>CONCATENATE(Start!A21,Start!B21,Start!A18,Start!A22,Start!B22)</f>
        <v>3 Maksimikestävyys - 4 Lihaskunto/aerobiset voimaharjoitteet</v>
      </c>
      <c r="R2" s="69" t="str">
        <f>Start!F2</f>
        <v>HPK 2017/TP/ME</v>
      </c>
      <c r="S2" s="19"/>
      <c r="T2" s="19"/>
      <c r="U2" s="19"/>
      <c r="V2" s="19"/>
    </row>
    <row r="3" spans="1:22" x14ac:dyDescent="0.2">
      <c r="A3" s="243"/>
      <c r="B3" s="19"/>
      <c r="C3" s="67"/>
      <c r="D3" s="19"/>
      <c r="E3" s="67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65" t="str">
        <f>CONCATENATE(Start!A23,Start!B23,Start!A18,Start!A24,Start!B24,Start!A18,Start!A25,Start!B25)</f>
        <v>5 maksimisyke- ja anaerobiset voimaharjoitteet - 6 Liikkuvuus- ja koordinaatio - 7Pelit</v>
      </c>
      <c r="R3" s="69" t="str">
        <f>Start!F3</f>
        <v>Alkuper/Jouni Kinni</v>
      </c>
      <c r="S3" s="23"/>
      <c r="T3" s="19"/>
      <c r="U3" s="19"/>
      <c r="V3" s="175"/>
    </row>
    <row r="4" spans="1:22" x14ac:dyDescent="0.2">
      <c r="A4" s="244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75"/>
    </row>
    <row r="5" spans="1:22" x14ac:dyDescent="0.2">
      <c r="A5" s="245" t="s">
        <v>2</v>
      </c>
      <c r="B5" s="37"/>
      <c r="C5" s="38">
        <v>42</v>
      </c>
      <c r="D5" s="39"/>
      <c r="E5" s="39"/>
      <c r="F5" s="39"/>
      <c r="G5" s="39"/>
      <c r="H5" s="39"/>
      <c r="I5" s="39"/>
      <c r="J5" s="39"/>
      <c r="K5" s="39"/>
      <c r="L5" s="40" t="str">
        <f>Start!$D$27</f>
        <v>Ju</v>
      </c>
      <c r="M5" s="40" t="str">
        <f>Start!$E$27</f>
        <v>Hi</v>
      </c>
      <c r="N5" s="40" t="str">
        <f>Start!$F$27</f>
        <v>Su</v>
      </c>
      <c r="O5" s="40" t="s">
        <v>109</v>
      </c>
      <c r="P5" s="179" t="s">
        <v>75</v>
      </c>
      <c r="Q5" s="41" t="s">
        <v>3</v>
      </c>
      <c r="R5" s="36"/>
      <c r="S5" s="36"/>
      <c r="T5" s="36"/>
      <c r="U5" s="36"/>
      <c r="V5" s="36"/>
    </row>
    <row r="6" spans="1:22" x14ac:dyDescent="0.2">
      <c r="A6" s="246"/>
      <c r="B6" s="42">
        <v>1</v>
      </c>
      <c r="C6" s="43">
        <v>2</v>
      </c>
      <c r="D6" s="44">
        <v>3</v>
      </c>
      <c r="E6" s="45">
        <v>4</v>
      </c>
      <c r="F6" s="46">
        <v>5</v>
      </c>
      <c r="G6" s="47">
        <v>6</v>
      </c>
      <c r="H6" s="235">
        <v>7</v>
      </c>
      <c r="I6" s="48" t="s">
        <v>4</v>
      </c>
      <c r="J6" s="49" t="s">
        <v>58</v>
      </c>
      <c r="K6" s="49" t="s">
        <v>59</v>
      </c>
      <c r="L6" s="50" t="s">
        <v>5</v>
      </c>
      <c r="M6" s="50" t="s">
        <v>5</v>
      </c>
      <c r="N6" s="50" t="s">
        <v>5</v>
      </c>
      <c r="O6" s="173" t="s">
        <v>5</v>
      </c>
      <c r="P6" s="173" t="s">
        <v>15</v>
      </c>
      <c r="Q6" s="51"/>
      <c r="R6" s="36"/>
      <c r="S6" s="36"/>
      <c r="T6" s="36"/>
      <c r="U6" s="36"/>
      <c r="V6" s="36"/>
    </row>
    <row r="7" spans="1:22" x14ac:dyDescent="0.2">
      <c r="A7" s="247" t="s">
        <v>6</v>
      </c>
      <c r="B7" s="2"/>
      <c r="C7" s="2"/>
      <c r="D7" s="2"/>
      <c r="E7" s="2"/>
      <c r="F7" s="2"/>
      <c r="G7" s="2"/>
      <c r="H7" s="2"/>
      <c r="I7" s="52">
        <f>SUM(B7:H7)</f>
        <v>0</v>
      </c>
      <c r="J7" s="3"/>
      <c r="K7" s="3"/>
      <c r="L7" s="4"/>
      <c r="M7" s="4"/>
      <c r="N7" s="4"/>
      <c r="O7" s="4"/>
      <c r="P7" s="4"/>
      <c r="Q7" s="214"/>
      <c r="R7" s="36"/>
      <c r="S7" s="36"/>
      <c r="T7" s="36"/>
      <c r="U7" s="36"/>
      <c r="V7" s="176" t="str">
        <f t="shared" ref="V7:V20" si="0">IF(SUM(L7:O7)&gt;0, (SUM(B7:D7,G7,F7)/SUM(L7:O7)/1440), "")</f>
        <v/>
      </c>
    </row>
    <row r="8" spans="1:22" x14ac:dyDescent="0.2">
      <c r="A8" s="248">
        <v>42660</v>
      </c>
      <c r="B8" s="6"/>
      <c r="C8" s="6"/>
      <c r="D8" s="6"/>
      <c r="E8" s="6"/>
      <c r="F8" s="6"/>
      <c r="G8" s="6"/>
      <c r="H8" s="6"/>
      <c r="I8" s="52">
        <f t="shared" ref="I8:I20" si="1">SUM(B8:H8)</f>
        <v>0</v>
      </c>
      <c r="J8" s="7"/>
      <c r="K8" s="7"/>
      <c r="L8" s="8"/>
      <c r="M8" s="8"/>
      <c r="N8" s="8"/>
      <c r="O8" s="8"/>
      <c r="P8" s="8"/>
      <c r="Q8" s="34"/>
      <c r="R8" s="36"/>
      <c r="S8" s="36"/>
      <c r="T8" s="36"/>
      <c r="U8" s="36"/>
      <c r="V8" s="176" t="str">
        <f t="shared" si="0"/>
        <v/>
      </c>
    </row>
    <row r="9" spans="1:22" x14ac:dyDescent="0.2">
      <c r="A9" s="247" t="s">
        <v>8</v>
      </c>
      <c r="B9" s="2"/>
      <c r="C9" s="2"/>
      <c r="D9" s="2"/>
      <c r="E9" s="2"/>
      <c r="F9" s="2"/>
      <c r="G9" s="2"/>
      <c r="H9" s="2"/>
      <c r="I9" s="52">
        <f t="shared" si="1"/>
        <v>0</v>
      </c>
      <c r="J9" s="3"/>
      <c r="K9" s="3"/>
      <c r="L9" s="4"/>
      <c r="M9" s="4"/>
      <c r="N9" s="4"/>
      <c r="O9" s="4"/>
      <c r="P9" s="4"/>
      <c r="Q9" s="239"/>
      <c r="R9" s="36"/>
      <c r="S9" s="36"/>
      <c r="T9" s="36"/>
      <c r="U9" s="36"/>
      <c r="V9" s="176" t="str">
        <f t="shared" si="0"/>
        <v/>
      </c>
    </row>
    <row r="10" spans="1:22" x14ac:dyDescent="0.2">
      <c r="A10" s="248">
        <f>A8+1</f>
        <v>42661</v>
      </c>
      <c r="B10" s="10"/>
      <c r="C10" s="10"/>
      <c r="D10" s="10"/>
      <c r="E10" s="10"/>
      <c r="F10" s="10"/>
      <c r="G10" s="10"/>
      <c r="H10" s="10"/>
      <c r="I10" s="52">
        <f t="shared" si="1"/>
        <v>0</v>
      </c>
      <c r="J10" s="11"/>
      <c r="K10" s="11"/>
      <c r="L10" s="12"/>
      <c r="M10" s="13"/>
      <c r="N10" s="13"/>
      <c r="O10" s="13"/>
      <c r="P10" s="13"/>
      <c r="Q10" s="34"/>
      <c r="R10" s="36"/>
      <c r="S10" s="36"/>
      <c r="T10" s="36"/>
      <c r="U10" s="36"/>
      <c r="V10" s="176" t="str">
        <f t="shared" si="0"/>
        <v/>
      </c>
    </row>
    <row r="11" spans="1:22" x14ac:dyDescent="0.2">
      <c r="A11" s="247" t="s">
        <v>10</v>
      </c>
      <c r="B11" s="2"/>
      <c r="C11" s="2"/>
      <c r="D11" s="2"/>
      <c r="E11" s="2"/>
      <c r="F11" s="2"/>
      <c r="G11" s="143"/>
      <c r="H11" s="143"/>
      <c r="I11" s="52">
        <f t="shared" si="1"/>
        <v>0</v>
      </c>
      <c r="J11" s="3"/>
      <c r="K11" s="3"/>
      <c r="L11" s="4"/>
      <c r="M11" s="4"/>
      <c r="N11" s="4"/>
      <c r="O11" s="4"/>
      <c r="P11" s="4"/>
      <c r="Q11" s="214"/>
      <c r="R11" s="36"/>
      <c r="S11" s="36"/>
      <c r="T11" s="36"/>
      <c r="U11" s="36"/>
      <c r="V11" s="176"/>
    </row>
    <row r="12" spans="1:22" x14ac:dyDescent="0.2">
      <c r="A12" s="249">
        <f>A10+1</f>
        <v>42662</v>
      </c>
      <c r="B12" s="6"/>
      <c r="C12" s="6"/>
      <c r="D12" s="6"/>
      <c r="E12" s="6"/>
      <c r="F12" s="6"/>
      <c r="G12" s="6"/>
      <c r="H12" s="6"/>
      <c r="I12" s="52">
        <f t="shared" si="1"/>
        <v>0</v>
      </c>
      <c r="J12" s="7"/>
      <c r="K12" s="7"/>
      <c r="L12" s="14"/>
      <c r="M12" s="8"/>
      <c r="N12" s="8"/>
      <c r="O12" s="8"/>
      <c r="P12" s="8"/>
      <c r="Q12" s="34"/>
      <c r="R12" s="36"/>
      <c r="S12" s="36"/>
      <c r="T12" s="36"/>
      <c r="U12" s="36"/>
      <c r="V12" s="176" t="str">
        <f t="shared" si="0"/>
        <v/>
      </c>
    </row>
    <row r="13" spans="1:22" x14ac:dyDescent="0.2">
      <c r="A13" s="249" t="s">
        <v>12</v>
      </c>
      <c r="B13" s="2"/>
      <c r="C13" s="2"/>
      <c r="D13" s="2"/>
      <c r="E13" s="2"/>
      <c r="F13" s="2"/>
      <c r="G13" s="2"/>
      <c r="H13" s="2"/>
      <c r="I13" s="52">
        <f t="shared" si="1"/>
        <v>0</v>
      </c>
      <c r="J13" s="3"/>
      <c r="K13" s="3"/>
      <c r="L13" s="4"/>
      <c r="M13" s="4"/>
      <c r="N13" s="4"/>
      <c r="O13" s="4"/>
      <c r="P13" s="4"/>
      <c r="Q13" s="5"/>
      <c r="R13" s="36"/>
      <c r="S13" s="36"/>
      <c r="T13" s="36"/>
      <c r="U13" s="36"/>
      <c r="V13" s="176" t="str">
        <f t="shared" si="0"/>
        <v/>
      </c>
    </row>
    <row r="14" spans="1:22" x14ac:dyDescent="0.2">
      <c r="A14" s="249">
        <f t="shared" ref="A14:A20" si="2">A12+1</f>
        <v>42663</v>
      </c>
      <c r="B14" s="10"/>
      <c r="C14" s="10"/>
      <c r="D14" s="10"/>
      <c r="E14" s="10"/>
      <c r="F14" s="10"/>
      <c r="G14" s="10"/>
      <c r="H14" s="10"/>
      <c r="I14" s="52">
        <f t="shared" si="1"/>
        <v>0</v>
      </c>
      <c r="J14" s="11"/>
      <c r="K14" s="11"/>
      <c r="L14" s="12"/>
      <c r="M14" s="13"/>
      <c r="N14" s="13"/>
      <c r="O14" s="13"/>
      <c r="P14" s="13"/>
      <c r="Q14" s="34"/>
      <c r="R14" s="36"/>
      <c r="S14" s="36"/>
      <c r="T14" s="36"/>
      <c r="U14" s="36"/>
      <c r="V14" s="176" t="str">
        <f t="shared" si="0"/>
        <v/>
      </c>
    </row>
    <row r="15" spans="1:22" x14ac:dyDescent="0.2">
      <c r="A15" s="247" t="s">
        <v>11</v>
      </c>
      <c r="B15" s="2"/>
      <c r="C15" s="2"/>
      <c r="D15" s="2"/>
      <c r="E15" s="2"/>
      <c r="F15" s="2"/>
      <c r="G15" s="2"/>
      <c r="H15" s="2"/>
      <c r="I15" s="52">
        <f t="shared" si="1"/>
        <v>0</v>
      </c>
      <c r="J15" s="3"/>
      <c r="K15" s="3"/>
      <c r="L15" s="4"/>
      <c r="M15" s="4"/>
      <c r="N15" s="4"/>
      <c r="O15" s="4"/>
      <c r="P15" s="4"/>
      <c r="Q15" s="214"/>
      <c r="R15" s="36"/>
      <c r="S15" s="36"/>
      <c r="T15" s="36"/>
      <c r="U15" s="36"/>
      <c r="V15" s="176" t="str">
        <f t="shared" si="0"/>
        <v/>
      </c>
    </row>
    <row r="16" spans="1:22" x14ac:dyDescent="0.2">
      <c r="A16" s="249">
        <f t="shared" si="2"/>
        <v>42664</v>
      </c>
      <c r="B16" s="10"/>
      <c r="C16" s="10"/>
      <c r="D16" s="10"/>
      <c r="E16" s="10"/>
      <c r="F16" s="10"/>
      <c r="G16" s="10"/>
      <c r="H16" s="10"/>
      <c r="I16" s="52">
        <f t="shared" si="1"/>
        <v>0</v>
      </c>
      <c r="J16" s="11"/>
      <c r="K16" s="11"/>
      <c r="L16" s="12"/>
      <c r="M16" s="13"/>
      <c r="N16" s="13"/>
      <c r="O16" s="13"/>
      <c r="P16" s="13"/>
      <c r="Q16" s="34"/>
      <c r="R16" s="36"/>
      <c r="S16" s="36"/>
      <c r="T16" s="36"/>
      <c r="U16" s="36"/>
      <c r="V16" s="176" t="str">
        <f t="shared" si="0"/>
        <v/>
      </c>
    </row>
    <row r="17" spans="1:22" x14ac:dyDescent="0.2">
      <c r="A17" s="247" t="s">
        <v>9</v>
      </c>
      <c r="B17" s="2"/>
      <c r="C17" s="2"/>
      <c r="D17" s="2"/>
      <c r="E17" s="2"/>
      <c r="F17" s="2"/>
      <c r="G17" s="2"/>
      <c r="H17" s="2"/>
      <c r="I17" s="52">
        <f t="shared" si="1"/>
        <v>0</v>
      </c>
      <c r="J17" s="3"/>
      <c r="K17" s="3"/>
      <c r="L17" s="4"/>
      <c r="M17" s="4"/>
      <c r="N17" s="4"/>
      <c r="O17" s="4"/>
      <c r="P17" s="4"/>
      <c r="Q17" s="214"/>
      <c r="R17" s="36"/>
      <c r="S17" s="36"/>
      <c r="T17" s="36"/>
      <c r="U17" s="36"/>
      <c r="V17" s="176" t="str">
        <f t="shared" si="0"/>
        <v/>
      </c>
    </row>
    <row r="18" spans="1:22" x14ac:dyDescent="0.2">
      <c r="A18" s="249">
        <f t="shared" si="2"/>
        <v>42665</v>
      </c>
      <c r="B18" s="10"/>
      <c r="C18" s="10"/>
      <c r="D18" s="10"/>
      <c r="E18" s="10"/>
      <c r="F18" s="10"/>
      <c r="G18" s="10"/>
      <c r="H18" s="10"/>
      <c r="I18" s="52">
        <f t="shared" si="1"/>
        <v>0</v>
      </c>
      <c r="J18" s="11"/>
      <c r="K18" s="11"/>
      <c r="L18" s="12"/>
      <c r="M18" s="13"/>
      <c r="N18" s="13"/>
      <c r="O18" s="13"/>
      <c r="P18" s="13"/>
      <c r="Q18" s="34"/>
      <c r="R18" s="36"/>
      <c r="S18" s="36"/>
      <c r="T18" s="36"/>
      <c r="U18" s="36"/>
      <c r="V18" s="176" t="str">
        <f t="shared" si="0"/>
        <v/>
      </c>
    </row>
    <row r="19" spans="1:22" x14ac:dyDescent="0.2">
      <c r="A19" s="247" t="s">
        <v>7</v>
      </c>
      <c r="B19" s="2"/>
      <c r="C19" s="2"/>
      <c r="D19" s="2"/>
      <c r="E19" s="2"/>
      <c r="F19" s="2"/>
      <c r="G19" s="2"/>
      <c r="H19" s="2"/>
      <c r="I19" s="52">
        <f t="shared" si="1"/>
        <v>0</v>
      </c>
      <c r="J19" s="3"/>
      <c r="K19" s="3"/>
      <c r="L19" s="4"/>
      <c r="M19" s="4"/>
      <c r="N19" s="4"/>
      <c r="O19" s="4"/>
      <c r="P19" s="4"/>
      <c r="Q19" s="214"/>
      <c r="R19" s="36"/>
      <c r="S19" s="36"/>
      <c r="T19" s="36"/>
      <c r="U19" s="36"/>
      <c r="V19" s="176" t="str">
        <f t="shared" si="0"/>
        <v/>
      </c>
    </row>
    <row r="20" spans="1:22" x14ac:dyDescent="0.2">
      <c r="A20" s="249">
        <f t="shared" si="2"/>
        <v>42666</v>
      </c>
      <c r="B20" s="15"/>
      <c r="C20" s="15"/>
      <c r="D20" s="15"/>
      <c r="E20" s="15"/>
      <c r="F20" s="15"/>
      <c r="G20" s="15"/>
      <c r="H20" s="15"/>
      <c r="I20" s="52">
        <f t="shared" si="1"/>
        <v>0</v>
      </c>
      <c r="J20" s="16"/>
      <c r="K20" s="16"/>
      <c r="L20" s="12"/>
      <c r="M20" s="13"/>
      <c r="N20" s="13"/>
      <c r="O20" s="13"/>
      <c r="P20" s="13"/>
      <c r="Q20" s="34"/>
      <c r="R20" s="36"/>
      <c r="S20" s="36"/>
      <c r="T20" s="36"/>
      <c r="U20" s="36"/>
      <c r="V20" s="176" t="str">
        <f t="shared" si="0"/>
        <v/>
      </c>
    </row>
    <row r="21" spans="1:22" x14ac:dyDescent="0.2">
      <c r="A21" s="247" t="s">
        <v>4</v>
      </c>
      <c r="B21" s="55">
        <f t="shared" ref="B21:G21" si="3">SUM(B7:B20)</f>
        <v>0</v>
      </c>
      <c r="C21" s="56">
        <f t="shared" si="3"/>
        <v>0</v>
      </c>
      <c r="D21" s="56">
        <f t="shared" si="3"/>
        <v>0</v>
      </c>
      <c r="E21" s="56">
        <f t="shared" si="3"/>
        <v>0</v>
      </c>
      <c r="F21" s="56">
        <f t="shared" si="3"/>
        <v>0</v>
      </c>
      <c r="G21" s="56">
        <f t="shared" si="3"/>
        <v>0</v>
      </c>
      <c r="H21" s="56">
        <f>SUM(H7:H20)</f>
        <v>0</v>
      </c>
      <c r="I21" s="57">
        <f>SUM(I7:I20)</f>
        <v>0</v>
      </c>
      <c r="J21" s="56" t="str">
        <f>IF(SUM(J7:J20)&gt;0, AVERAGE(J7:J20), "")</f>
        <v/>
      </c>
      <c r="K21" s="56" t="str">
        <f>IF(SUM(K7:K20)&gt;0, AVERAGE(K7:K20), "")</f>
        <v/>
      </c>
      <c r="L21" s="58">
        <f>SUM(L7:L20)</f>
        <v>0</v>
      </c>
      <c r="M21" s="58">
        <f>SUM(M7:M20)</f>
        <v>0</v>
      </c>
      <c r="N21" s="58">
        <f>SUM(N7:N20)</f>
        <v>0</v>
      </c>
      <c r="O21" s="58">
        <f>SUM(O7:O20)</f>
        <v>0</v>
      </c>
      <c r="P21" s="58">
        <f>SUM(P7:P20)</f>
        <v>0</v>
      </c>
      <c r="Q21" s="5"/>
      <c r="R21" s="36"/>
      <c r="S21" s="36"/>
      <c r="T21" s="36"/>
      <c r="U21" s="36"/>
      <c r="V21" s="36"/>
    </row>
    <row r="22" spans="1:22" x14ac:dyDescent="0.2">
      <c r="A22" s="250" t="s">
        <v>13</v>
      </c>
      <c r="B22" s="56">
        <f t="shared" ref="B22:G22" si="4">COUNT(B7:B20)</f>
        <v>0</v>
      </c>
      <c r="C22" s="56">
        <f t="shared" si="4"/>
        <v>0</v>
      </c>
      <c r="D22" s="56">
        <f t="shared" si="4"/>
        <v>0</v>
      </c>
      <c r="E22" s="56">
        <f t="shared" si="4"/>
        <v>0</v>
      </c>
      <c r="F22" s="56">
        <f t="shared" si="4"/>
        <v>0</v>
      </c>
      <c r="G22" s="56">
        <f t="shared" si="4"/>
        <v>0</v>
      </c>
      <c r="H22" s="56">
        <f>COUNT(H7:H20)</f>
        <v>0</v>
      </c>
      <c r="I22" s="57">
        <f>SUM(B22:H22)</f>
        <v>0</v>
      </c>
      <c r="J22" s="56"/>
      <c r="K22" s="56"/>
      <c r="L22" s="59"/>
      <c r="M22" s="59"/>
      <c r="N22" s="59"/>
      <c r="O22" s="59"/>
      <c r="P22" s="59"/>
      <c r="Q22" s="17"/>
      <c r="R22" s="36"/>
      <c r="S22" s="36"/>
      <c r="T22" s="36"/>
      <c r="U22" s="36"/>
      <c r="V22" s="36"/>
    </row>
    <row r="23" spans="1:22" x14ac:dyDescent="0.2">
      <c r="A23" s="251"/>
      <c r="B23" s="60"/>
      <c r="C23" s="60"/>
      <c r="D23" s="60"/>
      <c r="E23" s="60"/>
      <c r="F23" s="60"/>
      <c r="G23" s="60"/>
      <c r="H23" s="60"/>
      <c r="I23" s="61"/>
      <c r="J23" s="60"/>
      <c r="K23" s="62"/>
      <c r="L23" s="61"/>
      <c r="M23" s="61"/>
      <c r="N23" s="61"/>
      <c r="O23" s="1"/>
      <c r="P23" s="1"/>
      <c r="Q23" s="18"/>
      <c r="R23" s="36"/>
      <c r="S23" s="36"/>
      <c r="T23" s="36"/>
      <c r="U23" s="177"/>
      <c r="V23" s="176" t="str">
        <f>IF(SUM(V7:V20)&gt;0, (AVERAGE(V7:V20)), "")</f>
        <v/>
      </c>
    </row>
    <row r="24" spans="1:22" x14ac:dyDescent="0.2">
      <c r="A24" s="245" t="s">
        <v>2</v>
      </c>
      <c r="B24" s="37"/>
      <c r="C24" s="38">
        <f>C5+1</f>
        <v>43</v>
      </c>
      <c r="D24" s="39"/>
      <c r="E24" s="39"/>
      <c r="F24" s="39"/>
      <c r="G24" s="39"/>
      <c r="H24" s="39"/>
      <c r="I24" s="39"/>
      <c r="J24" s="39"/>
      <c r="K24" s="39"/>
      <c r="L24" s="40" t="str">
        <f>Start!$D$27</f>
        <v>Ju</v>
      </c>
      <c r="M24" s="40" t="str">
        <f>Start!$E$27</f>
        <v>Hi</v>
      </c>
      <c r="N24" s="40" t="str">
        <f>Start!$F$27</f>
        <v>Su</v>
      </c>
      <c r="O24" s="40" t="str">
        <f>Start!$G$27</f>
        <v>Py</v>
      </c>
      <c r="P24" s="179" t="s">
        <v>75</v>
      </c>
      <c r="Q24" s="41" t="s">
        <v>3</v>
      </c>
      <c r="R24" s="36"/>
      <c r="S24" s="36"/>
      <c r="T24" s="36"/>
      <c r="U24" s="36"/>
      <c r="V24" s="36"/>
    </row>
    <row r="25" spans="1:22" x14ac:dyDescent="0.2">
      <c r="A25" s="246"/>
      <c r="B25" s="42">
        <v>1</v>
      </c>
      <c r="C25" s="43">
        <v>2</v>
      </c>
      <c r="D25" s="44">
        <v>3</v>
      </c>
      <c r="E25" s="45">
        <v>4</v>
      </c>
      <c r="F25" s="46">
        <v>5</v>
      </c>
      <c r="G25" s="47">
        <v>6</v>
      </c>
      <c r="H25" s="235">
        <v>7</v>
      </c>
      <c r="I25" s="48" t="s">
        <v>4</v>
      </c>
      <c r="J25" s="49" t="s">
        <v>58</v>
      </c>
      <c r="K25" s="49" t="s">
        <v>59</v>
      </c>
      <c r="L25" s="50" t="s">
        <v>5</v>
      </c>
      <c r="M25" s="50" t="s">
        <v>5</v>
      </c>
      <c r="N25" s="50" t="s">
        <v>5</v>
      </c>
      <c r="O25" s="173" t="s">
        <v>5</v>
      </c>
      <c r="P25" s="173" t="s">
        <v>15</v>
      </c>
      <c r="Q25" s="51"/>
      <c r="R25" s="36"/>
      <c r="S25" s="36"/>
      <c r="T25" s="36"/>
      <c r="U25" s="36"/>
      <c r="V25" s="36"/>
    </row>
    <row r="26" spans="1:22" x14ac:dyDescent="0.2">
      <c r="A26" s="247" t="s">
        <v>6</v>
      </c>
      <c r="B26" s="2"/>
      <c r="C26" s="2"/>
      <c r="D26" s="2"/>
      <c r="E26" s="2"/>
      <c r="F26" s="2"/>
      <c r="G26" s="2"/>
      <c r="H26" s="2"/>
      <c r="I26" s="52">
        <f t="shared" ref="I26:I39" si="5">SUM(B26:H26)</f>
        <v>0</v>
      </c>
      <c r="J26" s="3"/>
      <c r="K26" s="3"/>
      <c r="L26" s="4"/>
      <c r="M26" s="4"/>
      <c r="N26" s="4"/>
      <c r="O26" s="4"/>
      <c r="P26" s="4"/>
      <c r="Q26" s="214"/>
      <c r="R26" s="36"/>
      <c r="S26" s="36"/>
      <c r="T26" s="36"/>
      <c r="U26" s="36"/>
      <c r="V26" s="176" t="str">
        <f t="shared" ref="V26:V39" si="6">IF(SUM(L26:O26)&gt;0, (SUM(B26:D26,G26,F26)/SUM(L26:O26)/1440), "")</f>
        <v/>
      </c>
    </row>
    <row r="27" spans="1:22" x14ac:dyDescent="0.2">
      <c r="A27" s="248">
        <f>A20+1</f>
        <v>42667</v>
      </c>
      <c r="B27" s="6"/>
      <c r="C27" s="6"/>
      <c r="D27" s="6"/>
      <c r="E27" s="6"/>
      <c r="F27" s="6"/>
      <c r="G27" s="6"/>
      <c r="H27" s="6"/>
      <c r="I27" s="53">
        <f t="shared" si="5"/>
        <v>0</v>
      </c>
      <c r="J27" s="7"/>
      <c r="K27" s="7"/>
      <c r="L27" s="8"/>
      <c r="M27" s="8"/>
      <c r="N27" s="8"/>
      <c r="O27" s="8"/>
      <c r="P27" s="8"/>
      <c r="Q27" s="34"/>
      <c r="R27" s="36"/>
      <c r="S27" s="36"/>
      <c r="T27" s="36"/>
      <c r="U27" s="36"/>
      <c r="V27" s="176" t="str">
        <f t="shared" si="6"/>
        <v/>
      </c>
    </row>
    <row r="28" spans="1:22" x14ac:dyDescent="0.2">
      <c r="A28" s="247" t="s">
        <v>8</v>
      </c>
      <c r="B28" s="2"/>
      <c r="C28" s="2"/>
      <c r="D28" s="2"/>
      <c r="E28" s="2"/>
      <c r="F28" s="2"/>
      <c r="G28" s="2"/>
      <c r="H28" s="2"/>
      <c r="I28" s="52">
        <f t="shared" si="5"/>
        <v>0</v>
      </c>
      <c r="J28" s="3"/>
      <c r="K28" s="3"/>
      <c r="L28" s="4"/>
      <c r="M28" s="4"/>
      <c r="N28" s="4"/>
      <c r="O28" s="4"/>
      <c r="P28" s="4"/>
      <c r="Q28" s="239"/>
      <c r="R28" s="36"/>
      <c r="S28" s="36"/>
      <c r="T28" s="36"/>
      <c r="U28" s="36"/>
      <c r="V28" s="176" t="str">
        <f t="shared" si="6"/>
        <v/>
      </c>
    </row>
    <row r="29" spans="1:22" x14ac:dyDescent="0.2">
      <c r="A29" s="248">
        <f>A27+1</f>
        <v>42668</v>
      </c>
      <c r="B29" s="10"/>
      <c r="C29" s="10"/>
      <c r="D29" s="10"/>
      <c r="E29" s="10"/>
      <c r="F29" s="10"/>
      <c r="G29" s="10"/>
      <c r="H29" s="10"/>
      <c r="I29" s="54">
        <f t="shared" si="5"/>
        <v>0</v>
      </c>
      <c r="J29" s="11"/>
      <c r="K29" s="11"/>
      <c r="L29" s="12"/>
      <c r="M29" s="13"/>
      <c r="N29" s="13"/>
      <c r="O29" s="13"/>
      <c r="P29" s="13"/>
      <c r="Q29" s="34"/>
      <c r="R29" s="36"/>
      <c r="S29" s="36"/>
      <c r="T29" s="36"/>
      <c r="U29" s="36"/>
      <c r="V29" s="176" t="str">
        <f t="shared" si="6"/>
        <v/>
      </c>
    </row>
    <row r="30" spans="1:22" x14ac:dyDescent="0.2">
      <c r="A30" s="247" t="s">
        <v>10</v>
      </c>
      <c r="B30" s="2"/>
      <c r="C30" s="2"/>
      <c r="D30" s="2"/>
      <c r="E30" s="2"/>
      <c r="F30" s="2"/>
      <c r="G30" s="143"/>
      <c r="H30" s="143"/>
      <c r="I30" s="52">
        <f t="shared" si="5"/>
        <v>0</v>
      </c>
      <c r="J30" s="3"/>
      <c r="K30" s="3"/>
      <c r="L30" s="4"/>
      <c r="M30" s="4"/>
      <c r="N30" s="4"/>
      <c r="O30" s="4"/>
      <c r="P30" s="4"/>
      <c r="Q30" s="239"/>
      <c r="R30" s="36"/>
      <c r="S30" s="36"/>
      <c r="T30" s="36"/>
      <c r="U30" s="36"/>
      <c r="V30" s="176" t="str">
        <f t="shared" si="6"/>
        <v/>
      </c>
    </row>
    <row r="31" spans="1:22" x14ac:dyDescent="0.2">
      <c r="A31" s="249">
        <f>A29+1</f>
        <v>42669</v>
      </c>
      <c r="B31" s="6"/>
      <c r="C31" s="6"/>
      <c r="D31" s="6"/>
      <c r="E31" s="6"/>
      <c r="F31" s="6"/>
      <c r="G31" s="6"/>
      <c r="H31" s="6"/>
      <c r="I31" s="53">
        <f t="shared" si="5"/>
        <v>0</v>
      </c>
      <c r="J31" s="7"/>
      <c r="K31" s="7"/>
      <c r="L31" s="14"/>
      <c r="M31" s="8"/>
      <c r="N31" s="8"/>
      <c r="O31" s="8"/>
      <c r="P31" s="8"/>
      <c r="Q31" s="34"/>
      <c r="R31" s="36"/>
      <c r="S31" s="36"/>
      <c r="T31" s="36"/>
      <c r="U31" s="36"/>
      <c r="V31" s="176" t="str">
        <f t="shared" si="6"/>
        <v/>
      </c>
    </row>
    <row r="32" spans="1:22" x14ac:dyDescent="0.2">
      <c r="A32" s="249" t="s">
        <v>12</v>
      </c>
      <c r="B32" s="2"/>
      <c r="C32" s="2"/>
      <c r="D32" s="2"/>
      <c r="E32" s="2"/>
      <c r="F32" s="2"/>
      <c r="G32" s="2"/>
      <c r="H32" s="2"/>
      <c r="I32" s="52">
        <f t="shared" si="5"/>
        <v>0</v>
      </c>
      <c r="J32" s="3"/>
      <c r="K32" s="3"/>
      <c r="L32" s="4"/>
      <c r="M32" s="4"/>
      <c r="N32" s="4"/>
      <c r="O32" s="4"/>
      <c r="P32" s="4"/>
      <c r="Q32" s="214"/>
      <c r="R32" s="36"/>
      <c r="S32" s="36"/>
      <c r="T32" s="36"/>
      <c r="U32" s="36"/>
      <c r="V32" s="176" t="str">
        <f t="shared" si="6"/>
        <v/>
      </c>
    </row>
    <row r="33" spans="1:22" x14ac:dyDescent="0.2">
      <c r="A33" s="249">
        <f t="shared" ref="A33:A39" si="7">A31+1</f>
        <v>42670</v>
      </c>
      <c r="B33" s="10"/>
      <c r="C33" s="10"/>
      <c r="D33" s="10"/>
      <c r="E33" s="10"/>
      <c r="F33" s="10"/>
      <c r="G33" s="10"/>
      <c r="H33" s="10"/>
      <c r="I33" s="54">
        <f t="shared" si="5"/>
        <v>0</v>
      </c>
      <c r="J33" s="11"/>
      <c r="K33" s="11"/>
      <c r="L33" s="12"/>
      <c r="M33" s="13"/>
      <c r="N33" s="13"/>
      <c r="O33" s="13"/>
      <c r="P33" s="13"/>
      <c r="Q33" s="34"/>
      <c r="R33" s="36"/>
      <c r="S33" s="36"/>
      <c r="T33" s="36"/>
      <c r="U33" s="36"/>
      <c r="V33" s="176" t="str">
        <f t="shared" si="6"/>
        <v/>
      </c>
    </row>
    <row r="34" spans="1:22" x14ac:dyDescent="0.2">
      <c r="A34" s="247" t="s">
        <v>11</v>
      </c>
      <c r="B34" s="2"/>
      <c r="C34" s="2"/>
      <c r="D34" s="2"/>
      <c r="E34" s="2"/>
      <c r="F34" s="2"/>
      <c r="G34" s="2"/>
      <c r="H34" s="2"/>
      <c r="I34" s="52">
        <f t="shared" si="5"/>
        <v>0</v>
      </c>
      <c r="J34" s="3"/>
      <c r="K34" s="3"/>
      <c r="L34" s="4"/>
      <c r="M34" s="4"/>
      <c r="N34" s="4"/>
      <c r="O34" s="4"/>
      <c r="P34" s="4"/>
      <c r="Q34" s="214"/>
      <c r="R34" s="36"/>
      <c r="S34" s="36"/>
      <c r="T34" s="36"/>
      <c r="U34" s="36"/>
      <c r="V34" s="176" t="str">
        <f t="shared" si="6"/>
        <v/>
      </c>
    </row>
    <row r="35" spans="1:22" x14ac:dyDescent="0.2">
      <c r="A35" s="249">
        <f t="shared" si="7"/>
        <v>42671</v>
      </c>
      <c r="B35" s="10"/>
      <c r="C35" s="10"/>
      <c r="D35" s="10"/>
      <c r="E35" s="10"/>
      <c r="F35" s="10"/>
      <c r="G35" s="10"/>
      <c r="H35" s="10"/>
      <c r="I35" s="54">
        <f t="shared" si="5"/>
        <v>0</v>
      </c>
      <c r="J35" s="11"/>
      <c r="K35" s="11"/>
      <c r="L35" s="12"/>
      <c r="M35" s="13"/>
      <c r="N35" s="13"/>
      <c r="O35" s="13"/>
      <c r="P35" s="13"/>
      <c r="Q35" s="34"/>
      <c r="R35" s="36"/>
      <c r="S35" s="36"/>
      <c r="T35" s="36"/>
      <c r="U35" s="36"/>
      <c r="V35" s="176" t="str">
        <f t="shared" si="6"/>
        <v/>
      </c>
    </row>
    <row r="36" spans="1:22" x14ac:dyDescent="0.2">
      <c r="A36" s="247" t="s">
        <v>9</v>
      </c>
      <c r="B36" s="2"/>
      <c r="C36" s="2"/>
      <c r="D36" s="2"/>
      <c r="E36" s="2"/>
      <c r="F36" s="2"/>
      <c r="G36" s="2"/>
      <c r="H36" s="2"/>
      <c r="I36" s="52">
        <f t="shared" si="5"/>
        <v>0</v>
      </c>
      <c r="J36" s="3"/>
      <c r="K36" s="3"/>
      <c r="L36" s="4"/>
      <c r="M36" s="4"/>
      <c r="N36" s="4"/>
      <c r="O36" s="4"/>
      <c r="P36" s="4"/>
      <c r="Q36" s="214"/>
      <c r="R36" s="36"/>
      <c r="S36" s="36"/>
      <c r="T36" s="36"/>
      <c r="U36" s="36"/>
      <c r="V36" s="176" t="str">
        <f t="shared" si="6"/>
        <v/>
      </c>
    </row>
    <row r="37" spans="1:22" x14ac:dyDescent="0.2">
      <c r="A37" s="249">
        <f t="shared" si="7"/>
        <v>42672</v>
      </c>
      <c r="B37" s="10"/>
      <c r="C37" s="10"/>
      <c r="D37" s="10"/>
      <c r="E37" s="10"/>
      <c r="F37" s="10"/>
      <c r="G37" s="10"/>
      <c r="H37" s="10"/>
      <c r="I37" s="54">
        <f t="shared" si="5"/>
        <v>0</v>
      </c>
      <c r="J37" s="11"/>
      <c r="K37" s="11"/>
      <c r="L37" s="12"/>
      <c r="M37" s="13"/>
      <c r="N37" s="13"/>
      <c r="O37" s="13"/>
      <c r="P37" s="13"/>
      <c r="Q37" s="34"/>
      <c r="R37" s="36"/>
      <c r="S37" s="36"/>
      <c r="T37" s="36"/>
      <c r="U37" s="36"/>
      <c r="V37" s="176" t="str">
        <f t="shared" si="6"/>
        <v/>
      </c>
    </row>
    <row r="38" spans="1:22" x14ac:dyDescent="0.2">
      <c r="A38" s="247" t="s">
        <v>7</v>
      </c>
      <c r="B38" s="2"/>
      <c r="C38" s="2"/>
      <c r="D38" s="2"/>
      <c r="E38" s="2"/>
      <c r="F38" s="2"/>
      <c r="G38" s="2"/>
      <c r="H38" s="2"/>
      <c r="I38" s="52">
        <f t="shared" si="5"/>
        <v>0</v>
      </c>
      <c r="J38" s="3"/>
      <c r="K38" s="3"/>
      <c r="L38" s="4"/>
      <c r="M38" s="4"/>
      <c r="N38" s="4"/>
      <c r="O38" s="4"/>
      <c r="P38" s="4"/>
      <c r="Q38" s="214"/>
      <c r="R38" s="36"/>
      <c r="S38" s="36"/>
      <c r="T38" s="36"/>
      <c r="U38" s="36"/>
      <c r="V38" s="176" t="str">
        <f t="shared" si="6"/>
        <v/>
      </c>
    </row>
    <row r="39" spans="1:22" x14ac:dyDescent="0.2">
      <c r="A39" s="249">
        <f t="shared" si="7"/>
        <v>42673</v>
      </c>
      <c r="B39" s="15"/>
      <c r="C39" s="15"/>
      <c r="D39" s="15"/>
      <c r="E39" s="15"/>
      <c r="F39" s="15"/>
      <c r="G39" s="15"/>
      <c r="H39" s="15"/>
      <c r="I39" s="54">
        <f t="shared" si="5"/>
        <v>0</v>
      </c>
      <c r="J39" s="16"/>
      <c r="K39" s="16"/>
      <c r="L39" s="12"/>
      <c r="M39" s="13"/>
      <c r="N39" s="13"/>
      <c r="O39" s="13"/>
      <c r="P39" s="13"/>
      <c r="Q39" s="34"/>
      <c r="R39" s="36"/>
      <c r="S39" s="36"/>
      <c r="T39" s="36"/>
      <c r="U39" s="36"/>
      <c r="V39" s="176" t="str">
        <f t="shared" si="6"/>
        <v/>
      </c>
    </row>
    <row r="40" spans="1:22" x14ac:dyDescent="0.2">
      <c r="A40" s="247" t="s">
        <v>4</v>
      </c>
      <c r="B40" s="56">
        <f t="shared" ref="B40:G40" si="8">SUM(B26:B39)</f>
        <v>0</v>
      </c>
      <c r="C40" s="56">
        <f t="shared" si="8"/>
        <v>0</v>
      </c>
      <c r="D40" s="56">
        <f t="shared" si="8"/>
        <v>0</v>
      </c>
      <c r="E40" s="56">
        <f t="shared" si="8"/>
        <v>0</v>
      </c>
      <c r="F40" s="56">
        <f t="shared" si="8"/>
        <v>0</v>
      </c>
      <c r="G40" s="56">
        <f t="shared" si="8"/>
        <v>0</v>
      </c>
      <c r="H40" s="56">
        <f>SUM(H26:H39)</f>
        <v>0</v>
      </c>
      <c r="I40" s="57">
        <f>SUM(I26:I39)</f>
        <v>0</v>
      </c>
      <c r="J40" s="56" t="str">
        <f>IF(SUM(J26:J39)&gt;0, AVERAGE(J26:J39), "")</f>
        <v/>
      </c>
      <c r="K40" s="56" t="str">
        <f>IF(SUM(K26:K39)&gt;0, AVERAGE(K26:K39), "")</f>
        <v/>
      </c>
      <c r="L40" s="58">
        <f>SUM(L26:L39)</f>
        <v>0</v>
      </c>
      <c r="M40" s="58">
        <f>SUM(M26:M39)</f>
        <v>0</v>
      </c>
      <c r="N40" s="58">
        <f>SUM(N26:N39)</f>
        <v>0</v>
      </c>
      <c r="O40" s="58">
        <f>SUM(O26:O39)</f>
        <v>0</v>
      </c>
      <c r="P40" s="58">
        <f>SUM(P26:P39)</f>
        <v>0</v>
      </c>
      <c r="Q40" s="214"/>
      <c r="R40" s="36"/>
      <c r="S40" s="36"/>
      <c r="T40" s="36"/>
      <c r="U40" s="36"/>
      <c r="V40" s="36"/>
    </row>
    <row r="41" spans="1:22" x14ac:dyDescent="0.2">
      <c r="A41" s="250" t="s">
        <v>13</v>
      </c>
      <c r="B41" s="56">
        <f t="shared" ref="B41:G41" si="9">COUNT(B26:B39)</f>
        <v>0</v>
      </c>
      <c r="C41" s="56">
        <f t="shared" si="9"/>
        <v>0</v>
      </c>
      <c r="D41" s="56">
        <f t="shared" si="9"/>
        <v>0</v>
      </c>
      <c r="E41" s="56">
        <f t="shared" si="9"/>
        <v>0</v>
      </c>
      <c r="F41" s="56">
        <f t="shared" si="9"/>
        <v>0</v>
      </c>
      <c r="G41" s="56">
        <f t="shared" si="9"/>
        <v>0</v>
      </c>
      <c r="H41" s="56">
        <f>COUNT(H26:H39)</f>
        <v>0</v>
      </c>
      <c r="I41" s="57">
        <f>SUM(B41:H41)</f>
        <v>0</v>
      </c>
      <c r="J41" s="56"/>
      <c r="K41" s="56"/>
      <c r="L41" s="59"/>
      <c r="M41" s="59"/>
      <c r="N41" s="59"/>
      <c r="O41" s="59"/>
      <c r="P41" s="59"/>
      <c r="Q41" s="34"/>
      <c r="R41" s="36"/>
      <c r="S41" s="36"/>
      <c r="T41" s="36"/>
      <c r="U41" s="36"/>
      <c r="V41" s="36"/>
    </row>
    <row r="42" spans="1:22" x14ac:dyDescent="0.2">
      <c r="A42" s="244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240"/>
      <c r="R42" s="36"/>
      <c r="S42" s="36"/>
      <c r="T42" s="36"/>
      <c r="U42" s="177"/>
      <c r="V42" s="176" t="str">
        <f>IF(SUM(V26:V39)&gt;0, (AVERAGE(V26:V39)), "")</f>
        <v/>
      </c>
    </row>
    <row r="43" spans="1:22" x14ac:dyDescent="0.2">
      <c r="A43" s="245" t="s">
        <v>2</v>
      </c>
      <c r="B43" s="37"/>
      <c r="C43" s="38">
        <f>C24+1</f>
        <v>44</v>
      </c>
      <c r="D43" s="39"/>
      <c r="E43" s="39"/>
      <c r="F43" s="39"/>
      <c r="G43" s="39"/>
      <c r="H43" s="39"/>
      <c r="I43" s="39"/>
      <c r="J43" s="39"/>
      <c r="K43" s="39"/>
      <c r="L43" s="40" t="str">
        <f>Start!$D$27</f>
        <v>Ju</v>
      </c>
      <c r="M43" s="40" t="str">
        <f>Start!$E$27</f>
        <v>Hi</v>
      </c>
      <c r="N43" s="40" t="str">
        <f>Start!$F$27</f>
        <v>Su</v>
      </c>
      <c r="O43" s="40" t="str">
        <f>Start!$G$27</f>
        <v>Py</v>
      </c>
      <c r="P43" s="179" t="s">
        <v>75</v>
      </c>
      <c r="Q43" s="241" t="s">
        <v>3</v>
      </c>
      <c r="R43" s="36"/>
      <c r="S43" s="36"/>
      <c r="T43" s="36"/>
      <c r="U43" s="36"/>
      <c r="V43" s="36"/>
    </row>
    <row r="44" spans="1:22" x14ac:dyDescent="0.2">
      <c r="A44" s="246"/>
      <c r="B44" s="42">
        <v>1</v>
      </c>
      <c r="C44" s="43">
        <v>2</v>
      </c>
      <c r="D44" s="44">
        <v>3</v>
      </c>
      <c r="E44" s="45">
        <v>4</v>
      </c>
      <c r="F44" s="46">
        <v>5</v>
      </c>
      <c r="G44" s="47">
        <v>6</v>
      </c>
      <c r="H44" s="235">
        <v>7</v>
      </c>
      <c r="I44" s="48" t="s">
        <v>4</v>
      </c>
      <c r="J44" s="49" t="s">
        <v>58</v>
      </c>
      <c r="K44" s="49" t="s">
        <v>59</v>
      </c>
      <c r="L44" s="50" t="s">
        <v>5</v>
      </c>
      <c r="M44" s="50" t="s">
        <v>5</v>
      </c>
      <c r="N44" s="50" t="s">
        <v>5</v>
      </c>
      <c r="O44" s="173" t="s">
        <v>5</v>
      </c>
      <c r="P44" s="173" t="s">
        <v>15</v>
      </c>
      <c r="Q44" s="34"/>
      <c r="R44" s="36"/>
      <c r="S44" s="36"/>
      <c r="T44" s="36"/>
      <c r="U44" s="36"/>
      <c r="V44" s="36"/>
    </row>
    <row r="45" spans="1:22" x14ac:dyDescent="0.2">
      <c r="A45" s="247" t="s">
        <v>6</v>
      </c>
      <c r="B45" s="2"/>
      <c r="C45" s="2"/>
      <c r="D45" s="2"/>
      <c r="E45" s="2"/>
      <c r="F45" s="2"/>
      <c r="G45" s="2"/>
      <c r="H45" s="2"/>
      <c r="I45" s="52">
        <f t="shared" ref="I45:I58" si="10">SUM(B45:H45)</f>
        <v>0</v>
      </c>
      <c r="J45" s="3"/>
      <c r="K45" s="3"/>
      <c r="L45" s="4"/>
      <c r="M45" s="4"/>
      <c r="N45" s="4"/>
      <c r="O45" s="4"/>
      <c r="P45" s="4"/>
      <c r="Q45" s="214"/>
      <c r="R45" s="36"/>
      <c r="S45" s="36"/>
      <c r="T45" s="36"/>
      <c r="U45" s="36"/>
      <c r="V45" s="176" t="str">
        <f t="shared" ref="V45:V58" si="11">IF(SUM(L45:O45)&gt;0, (SUM(B45:D45,G45,F45)/SUM(L45:O45)/1440), "")</f>
        <v/>
      </c>
    </row>
    <row r="46" spans="1:22" x14ac:dyDescent="0.2">
      <c r="A46" s="248">
        <f>A39+1</f>
        <v>42674</v>
      </c>
      <c r="B46" s="6"/>
      <c r="C46" s="6"/>
      <c r="D46" s="6"/>
      <c r="E46" s="6"/>
      <c r="F46" s="6"/>
      <c r="G46" s="6"/>
      <c r="H46" s="6"/>
      <c r="I46" s="53">
        <f t="shared" si="10"/>
        <v>0</v>
      </c>
      <c r="J46" s="7"/>
      <c r="K46" s="7"/>
      <c r="L46" s="8"/>
      <c r="M46" s="8"/>
      <c r="N46" s="8"/>
      <c r="O46" s="8"/>
      <c r="P46" s="8"/>
      <c r="Q46" s="34"/>
      <c r="R46" s="36"/>
      <c r="S46" s="36"/>
      <c r="T46" s="36"/>
      <c r="U46" s="36"/>
      <c r="V46" s="176" t="str">
        <f t="shared" si="11"/>
        <v/>
      </c>
    </row>
    <row r="47" spans="1:22" x14ac:dyDescent="0.2">
      <c r="A47" s="247" t="s">
        <v>8</v>
      </c>
      <c r="B47" s="2"/>
      <c r="C47" s="2"/>
      <c r="D47" s="2"/>
      <c r="E47" s="2"/>
      <c r="F47" s="2"/>
      <c r="G47" s="2"/>
      <c r="H47" s="2"/>
      <c r="I47" s="52">
        <f t="shared" si="10"/>
        <v>0</v>
      </c>
      <c r="J47" s="3"/>
      <c r="K47" s="3"/>
      <c r="L47" s="4"/>
      <c r="M47" s="4"/>
      <c r="N47" s="4"/>
      <c r="O47" s="4"/>
      <c r="P47" s="4"/>
      <c r="Q47" s="214"/>
      <c r="R47" s="36"/>
      <c r="S47" s="36"/>
      <c r="T47" s="36"/>
      <c r="U47" s="36"/>
      <c r="V47" s="176" t="str">
        <f t="shared" si="11"/>
        <v/>
      </c>
    </row>
    <row r="48" spans="1:22" x14ac:dyDescent="0.2">
      <c r="A48" s="248">
        <f>A46+1</f>
        <v>42675</v>
      </c>
      <c r="B48" s="10"/>
      <c r="C48" s="10"/>
      <c r="D48" s="10"/>
      <c r="E48" s="10"/>
      <c r="F48" s="10"/>
      <c r="G48" s="10"/>
      <c r="H48" s="10"/>
      <c r="I48" s="54">
        <f t="shared" si="10"/>
        <v>0</v>
      </c>
      <c r="J48" s="11"/>
      <c r="K48" s="11"/>
      <c r="L48" s="12"/>
      <c r="M48" s="13"/>
      <c r="N48" s="13"/>
      <c r="O48" s="13"/>
      <c r="P48" s="13"/>
      <c r="Q48" s="34"/>
      <c r="R48" s="36"/>
      <c r="S48" s="36"/>
      <c r="T48" s="36"/>
      <c r="U48" s="36"/>
      <c r="V48" s="176" t="str">
        <f t="shared" si="11"/>
        <v/>
      </c>
    </row>
    <row r="49" spans="1:22" x14ac:dyDescent="0.2">
      <c r="A49" s="247" t="s">
        <v>10</v>
      </c>
      <c r="B49" s="2"/>
      <c r="C49" s="2"/>
      <c r="D49" s="2"/>
      <c r="E49" s="2"/>
      <c r="F49" s="2"/>
      <c r="G49" s="143"/>
      <c r="H49" s="142"/>
      <c r="I49" s="52">
        <f t="shared" si="10"/>
        <v>0</v>
      </c>
      <c r="J49" s="3"/>
      <c r="K49" s="3"/>
      <c r="L49" s="4"/>
      <c r="M49" s="4"/>
      <c r="N49" s="4"/>
      <c r="O49" s="4"/>
      <c r="P49" s="4"/>
      <c r="Q49" s="214"/>
      <c r="R49" s="36"/>
      <c r="S49" s="36"/>
      <c r="T49" s="36"/>
      <c r="U49" s="36"/>
      <c r="V49" s="176" t="str">
        <f t="shared" si="11"/>
        <v/>
      </c>
    </row>
    <row r="50" spans="1:22" x14ac:dyDescent="0.2">
      <c r="A50" s="249">
        <f>A48+1</f>
        <v>42676</v>
      </c>
      <c r="B50" s="6"/>
      <c r="C50" s="6"/>
      <c r="D50" s="6"/>
      <c r="E50" s="6"/>
      <c r="F50" s="6"/>
      <c r="G50" s="6"/>
      <c r="H50" s="6"/>
      <c r="I50" s="53">
        <f t="shared" si="10"/>
        <v>0</v>
      </c>
      <c r="J50" s="7"/>
      <c r="K50" s="7"/>
      <c r="L50" s="14"/>
      <c r="M50" s="8"/>
      <c r="N50" s="8"/>
      <c r="O50" s="8"/>
      <c r="P50" s="8"/>
      <c r="Q50" s="34"/>
      <c r="R50" s="36"/>
      <c r="S50" s="36"/>
      <c r="T50" s="36"/>
      <c r="U50" s="36"/>
      <c r="V50" s="176" t="str">
        <f t="shared" si="11"/>
        <v/>
      </c>
    </row>
    <row r="51" spans="1:22" x14ac:dyDescent="0.2">
      <c r="A51" s="249" t="s">
        <v>12</v>
      </c>
      <c r="B51" s="2"/>
      <c r="C51" s="2"/>
      <c r="D51" s="2"/>
      <c r="E51" s="2"/>
      <c r="F51" s="2"/>
      <c r="G51" s="2"/>
      <c r="H51" s="2"/>
      <c r="I51" s="52">
        <f t="shared" si="10"/>
        <v>0</v>
      </c>
      <c r="J51" s="3"/>
      <c r="K51" s="3"/>
      <c r="L51" s="4"/>
      <c r="M51" s="4"/>
      <c r="N51" s="4"/>
      <c r="O51" s="4"/>
      <c r="P51" s="4"/>
      <c r="Q51" s="214"/>
      <c r="R51" s="36"/>
      <c r="S51" s="36"/>
      <c r="T51" s="36"/>
      <c r="U51" s="36"/>
      <c r="V51" s="176" t="str">
        <f t="shared" si="11"/>
        <v/>
      </c>
    </row>
    <row r="52" spans="1:22" x14ac:dyDescent="0.2">
      <c r="A52" s="249">
        <f t="shared" ref="A52:A58" si="12">A50+1</f>
        <v>42677</v>
      </c>
      <c r="B52" s="10"/>
      <c r="C52" s="10"/>
      <c r="D52" s="10"/>
      <c r="E52" s="10"/>
      <c r="F52" s="10"/>
      <c r="G52" s="10"/>
      <c r="H52" s="10"/>
      <c r="I52" s="54">
        <f t="shared" si="10"/>
        <v>0</v>
      </c>
      <c r="J52" s="11"/>
      <c r="K52" s="11"/>
      <c r="L52" s="12"/>
      <c r="M52" s="13"/>
      <c r="N52" s="13"/>
      <c r="O52" s="13"/>
      <c r="P52" s="13"/>
      <c r="Q52" s="34"/>
      <c r="R52" s="36"/>
      <c r="S52" s="36"/>
      <c r="T52" s="36"/>
      <c r="U52" s="36"/>
      <c r="V52" s="176" t="str">
        <f t="shared" si="11"/>
        <v/>
      </c>
    </row>
    <row r="53" spans="1:22" x14ac:dyDescent="0.2">
      <c r="A53" s="247" t="s">
        <v>11</v>
      </c>
      <c r="B53" s="2"/>
      <c r="C53" s="2"/>
      <c r="D53" s="2"/>
      <c r="E53" s="2"/>
      <c r="F53" s="2"/>
      <c r="G53" s="2"/>
      <c r="H53" s="2"/>
      <c r="I53" s="52">
        <f t="shared" si="10"/>
        <v>0</v>
      </c>
      <c r="J53" s="3"/>
      <c r="K53" s="3"/>
      <c r="L53" s="4"/>
      <c r="M53" s="4"/>
      <c r="N53" s="4"/>
      <c r="O53" s="4"/>
      <c r="P53" s="4"/>
      <c r="Q53" s="214"/>
      <c r="R53" s="36"/>
      <c r="S53" s="36"/>
      <c r="T53" s="36"/>
      <c r="U53" s="36"/>
      <c r="V53" s="176" t="str">
        <f t="shared" si="11"/>
        <v/>
      </c>
    </row>
    <row r="54" spans="1:22" x14ac:dyDescent="0.2">
      <c r="A54" s="249">
        <f t="shared" si="12"/>
        <v>42678</v>
      </c>
      <c r="B54" s="10"/>
      <c r="C54" s="10"/>
      <c r="D54" s="10"/>
      <c r="E54" s="10"/>
      <c r="F54" s="10"/>
      <c r="G54" s="10"/>
      <c r="H54" s="10"/>
      <c r="I54" s="54">
        <f t="shared" si="10"/>
        <v>0</v>
      </c>
      <c r="J54" s="11"/>
      <c r="K54" s="11"/>
      <c r="L54" s="12"/>
      <c r="M54" s="13"/>
      <c r="N54" s="13"/>
      <c r="O54" s="13"/>
      <c r="P54" s="13"/>
      <c r="Q54" s="34"/>
      <c r="R54" s="36"/>
      <c r="S54" s="36"/>
      <c r="T54" s="36"/>
      <c r="U54" s="36"/>
      <c r="V54" s="176" t="str">
        <f t="shared" si="11"/>
        <v/>
      </c>
    </row>
    <row r="55" spans="1:22" x14ac:dyDescent="0.2">
      <c r="A55" s="247" t="s">
        <v>9</v>
      </c>
      <c r="B55" s="2"/>
      <c r="C55" s="2"/>
      <c r="D55" s="2"/>
      <c r="E55" s="2"/>
      <c r="F55" s="2"/>
      <c r="G55" s="2"/>
      <c r="H55" s="2"/>
      <c r="I55" s="52">
        <f t="shared" si="10"/>
        <v>0</v>
      </c>
      <c r="J55" s="3"/>
      <c r="K55" s="3"/>
      <c r="L55" s="4"/>
      <c r="M55" s="4"/>
      <c r="N55" s="4"/>
      <c r="O55" s="4"/>
      <c r="P55" s="4"/>
      <c r="Q55" s="214"/>
      <c r="R55" s="36"/>
      <c r="S55" s="36"/>
      <c r="T55" s="36"/>
      <c r="U55" s="36"/>
      <c r="V55" s="176" t="str">
        <f t="shared" si="11"/>
        <v/>
      </c>
    </row>
    <row r="56" spans="1:22" x14ac:dyDescent="0.2">
      <c r="A56" s="249">
        <f t="shared" si="12"/>
        <v>42679</v>
      </c>
      <c r="B56" s="10"/>
      <c r="C56" s="10"/>
      <c r="D56" s="10"/>
      <c r="E56" s="10"/>
      <c r="F56" s="10"/>
      <c r="G56" s="10"/>
      <c r="H56" s="10"/>
      <c r="I56" s="54">
        <f t="shared" si="10"/>
        <v>0</v>
      </c>
      <c r="J56" s="11"/>
      <c r="K56" s="11"/>
      <c r="L56" s="12"/>
      <c r="M56" s="13"/>
      <c r="N56" s="13"/>
      <c r="O56" s="13"/>
      <c r="P56" s="13"/>
      <c r="Q56" s="34"/>
      <c r="R56" s="36"/>
      <c r="S56" s="36"/>
      <c r="T56" s="36"/>
      <c r="U56" s="36"/>
      <c r="V56" s="176" t="str">
        <f t="shared" si="11"/>
        <v/>
      </c>
    </row>
    <row r="57" spans="1:22" x14ac:dyDescent="0.2">
      <c r="A57" s="247" t="s">
        <v>7</v>
      </c>
      <c r="B57" s="2"/>
      <c r="C57" s="2"/>
      <c r="D57" s="2"/>
      <c r="E57" s="2"/>
      <c r="F57" s="2"/>
      <c r="G57" s="2"/>
      <c r="H57" s="2"/>
      <c r="I57" s="52">
        <f t="shared" si="10"/>
        <v>0</v>
      </c>
      <c r="J57" s="3"/>
      <c r="K57" s="3"/>
      <c r="L57" s="4"/>
      <c r="M57" s="4"/>
      <c r="N57" s="4"/>
      <c r="O57" s="4"/>
      <c r="P57" s="4"/>
      <c r="Q57" s="214"/>
      <c r="R57" s="36"/>
      <c r="S57" s="36"/>
      <c r="T57" s="36"/>
      <c r="U57" s="36"/>
      <c r="V57" s="176" t="str">
        <f t="shared" si="11"/>
        <v/>
      </c>
    </row>
    <row r="58" spans="1:22" x14ac:dyDescent="0.2">
      <c r="A58" s="249">
        <f t="shared" si="12"/>
        <v>42680</v>
      </c>
      <c r="B58" s="15"/>
      <c r="C58" s="15"/>
      <c r="D58" s="15"/>
      <c r="E58" s="15"/>
      <c r="F58" s="15"/>
      <c r="G58" s="15"/>
      <c r="H58" s="15"/>
      <c r="I58" s="54">
        <f t="shared" si="10"/>
        <v>0</v>
      </c>
      <c r="J58" s="16"/>
      <c r="K58" s="16"/>
      <c r="L58" s="12"/>
      <c r="M58" s="13"/>
      <c r="N58" s="13"/>
      <c r="O58" s="13"/>
      <c r="P58" s="13"/>
      <c r="Q58" s="34"/>
      <c r="R58" s="36"/>
      <c r="S58" s="36"/>
      <c r="T58" s="36"/>
      <c r="U58" s="36"/>
      <c r="V58" s="176" t="str">
        <f t="shared" si="11"/>
        <v/>
      </c>
    </row>
    <row r="59" spans="1:22" x14ac:dyDescent="0.2">
      <c r="A59" s="247" t="s">
        <v>4</v>
      </c>
      <c r="B59" s="56">
        <f t="shared" ref="B59:G59" si="13">SUM(B45:B58)</f>
        <v>0</v>
      </c>
      <c r="C59" s="56">
        <f t="shared" si="13"/>
        <v>0</v>
      </c>
      <c r="D59" s="56">
        <f t="shared" si="13"/>
        <v>0</v>
      </c>
      <c r="E59" s="56">
        <f t="shared" si="13"/>
        <v>0</v>
      </c>
      <c r="F59" s="56">
        <f t="shared" si="13"/>
        <v>0</v>
      </c>
      <c r="G59" s="56">
        <f t="shared" si="13"/>
        <v>0</v>
      </c>
      <c r="H59" s="56">
        <f>SUM(H45:H58)</f>
        <v>0</v>
      </c>
      <c r="I59" s="57">
        <f>SUM(I45:I58)</f>
        <v>0</v>
      </c>
      <c r="J59" s="56" t="str">
        <f>IF(SUM(J45:J58)&gt;0, AVERAGE(J45:J58), "")</f>
        <v/>
      </c>
      <c r="K59" s="56" t="str">
        <f>IF(SUM(K45:K58)&gt;0, AVERAGE(K45:K58), "")</f>
        <v/>
      </c>
      <c r="L59" s="58">
        <f>SUM(L45:L58)</f>
        <v>0</v>
      </c>
      <c r="M59" s="58">
        <f>SUM(M45:M58)</f>
        <v>0</v>
      </c>
      <c r="N59" s="58">
        <f>SUM(N45:N58)</f>
        <v>0</v>
      </c>
      <c r="O59" s="58">
        <f>SUM(O45:O58)</f>
        <v>0</v>
      </c>
      <c r="P59" s="58">
        <f>SUM(P45:P58)</f>
        <v>0</v>
      </c>
      <c r="Q59" s="5"/>
      <c r="R59" s="36"/>
      <c r="S59" s="36"/>
      <c r="T59" s="36"/>
      <c r="U59" s="36"/>
      <c r="V59" s="36"/>
    </row>
    <row r="60" spans="1:22" x14ac:dyDescent="0.2">
      <c r="A60" s="250" t="s">
        <v>13</v>
      </c>
      <c r="B60" s="56">
        <f t="shared" ref="B60:G60" si="14">COUNT(B45:B58)</f>
        <v>0</v>
      </c>
      <c r="C60" s="56">
        <f t="shared" si="14"/>
        <v>0</v>
      </c>
      <c r="D60" s="56">
        <f t="shared" si="14"/>
        <v>0</v>
      </c>
      <c r="E60" s="56">
        <f t="shared" si="14"/>
        <v>0</v>
      </c>
      <c r="F60" s="56">
        <f t="shared" si="14"/>
        <v>0</v>
      </c>
      <c r="G60" s="56">
        <f t="shared" si="14"/>
        <v>0</v>
      </c>
      <c r="H60" s="56">
        <f>COUNT(H45:H58)</f>
        <v>0</v>
      </c>
      <c r="I60" s="57">
        <f>SUM(B60:H60)</f>
        <v>0</v>
      </c>
      <c r="J60" s="56"/>
      <c r="K60" s="56"/>
      <c r="L60" s="59"/>
      <c r="M60" s="59"/>
      <c r="N60" s="59"/>
      <c r="O60" s="59"/>
      <c r="P60" s="59"/>
      <c r="Q60" s="17"/>
      <c r="R60" s="36"/>
      <c r="S60" s="36"/>
      <c r="T60" s="36"/>
      <c r="U60" s="36"/>
      <c r="V60" s="36"/>
    </row>
    <row r="61" spans="1:22" x14ac:dyDescent="0.2">
      <c r="A61" s="244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36"/>
      <c r="S61" s="36"/>
      <c r="T61" s="36"/>
      <c r="U61" s="177"/>
      <c r="V61" s="176" t="str">
        <f>IF(SUM(V45:V58)&gt;0, (AVERAGE(V45:V58)), "")</f>
        <v/>
      </c>
    </row>
    <row r="62" spans="1:22" x14ac:dyDescent="0.2">
      <c r="A62" s="245" t="s">
        <v>2</v>
      </c>
      <c r="B62" s="37"/>
      <c r="C62" s="38">
        <f>C43+1</f>
        <v>45</v>
      </c>
      <c r="D62" s="39"/>
      <c r="E62" s="39"/>
      <c r="F62" s="39"/>
      <c r="G62" s="39"/>
      <c r="H62" s="39"/>
      <c r="I62" s="39"/>
      <c r="J62" s="39"/>
      <c r="K62" s="39"/>
      <c r="L62" s="40" t="str">
        <f>Start!$D$27</f>
        <v>Ju</v>
      </c>
      <c r="M62" s="40" t="str">
        <f>Start!$E$27</f>
        <v>Hi</v>
      </c>
      <c r="N62" s="40" t="str">
        <f>Start!$F$27</f>
        <v>Su</v>
      </c>
      <c r="O62" s="40" t="str">
        <f>Start!$G$27</f>
        <v>Py</v>
      </c>
      <c r="P62" s="179" t="s">
        <v>75</v>
      </c>
      <c r="Q62" s="41" t="s">
        <v>3</v>
      </c>
      <c r="R62" s="36"/>
      <c r="S62" s="36"/>
      <c r="T62" s="36"/>
      <c r="U62" s="36"/>
      <c r="V62" s="36"/>
    </row>
    <row r="63" spans="1:22" x14ac:dyDescent="0.2">
      <c r="A63" s="246"/>
      <c r="B63" s="42">
        <v>1</v>
      </c>
      <c r="C63" s="43">
        <v>2</v>
      </c>
      <c r="D63" s="44">
        <v>3</v>
      </c>
      <c r="E63" s="45">
        <v>4</v>
      </c>
      <c r="F63" s="46">
        <v>5</v>
      </c>
      <c r="G63" s="47">
        <v>6</v>
      </c>
      <c r="H63" s="235">
        <v>7</v>
      </c>
      <c r="I63" s="48" t="s">
        <v>4</v>
      </c>
      <c r="J63" s="49" t="s">
        <v>58</v>
      </c>
      <c r="K63" s="49" t="s">
        <v>59</v>
      </c>
      <c r="L63" s="50" t="s">
        <v>5</v>
      </c>
      <c r="M63" s="50" t="s">
        <v>5</v>
      </c>
      <c r="N63" s="50" t="s">
        <v>5</v>
      </c>
      <c r="O63" s="173" t="s">
        <v>5</v>
      </c>
      <c r="P63" s="173" t="s">
        <v>15</v>
      </c>
      <c r="Q63" s="51"/>
      <c r="R63" s="36"/>
      <c r="S63" s="36"/>
      <c r="T63" s="36"/>
      <c r="U63" s="36"/>
      <c r="V63" s="36"/>
    </row>
    <row r="64" spans="1:22" x14ac:dyDescent="0.2">
      <c r="A64" s="247" t="s">
        <v>6</v>
      </c>
      <c r="B64" s="2"/>
      <c r="C64" s="2"/>
      <c r="D64" s="2"/>
      <c r="E64" s="2"/>
      <c r="F64" s="2"/>
      <c r="G64" s="2"/>
      <c r="H64" s="2"/>
      <c r="I64" s="52">
        <f t="shared" ref="I64:I77" si="15">SUM(B64:H64)</f>
        <v>0</v>
      </c>
      <c r="J64" s="3"/>
      <c r="K64" s="3"/>
      <c r="L64" s="4"/>
      <c r="M64" s="4"/>
      <c r="N64" s="4"/>
      <c r="O64" s="4"/>
      <c r="P64" s="4"/>
      <c r="Q64" s="5"/>
      <c r="R64" s="36"/>
      <c r="S64" s="36"/>
      <c r="T64" s="36"/>
      <c r="U64" s="36"/>
      <c r="V64" s="176" t="str">
        <f t="shared" ref="V64:V77" si="16">IF(SUM(L64:O64)&gt;0, (SUM(B64:D64,G64,F64)/SUM(L64:O64)/1440), "")</f>
        <v/>
      </c>
    </row>
    <row r="65" spans="1:22" x14ac:dyDescent="0.2">
      <c r="A65" s="248">
        <f>A58+1</f>
        <v>42681</v>
      </c>
      <c r="B65" s="6"/>
      <c r="C65" s="6"/>
      <c r="D65" s="6"/>
      <c r="E65" s="6"/>
      <c r="F65" s="6"/>
      <c r="G65" s="6"/>
      <c r="H65" s="6"/>
      <c r="I65" s="53">
        <f t="shared" si="15"/>
        <v>0</v>
      </c>
      <c r="J65" s="7"/>
      <c r="K65" s="7"/>
      <c r="L65" s="8"/>
      <c r="M65" s="8"/>
      <c r="N65" s="8"/>
      <c r="O65" s="8"/>
      <c r="P65" s="8"/>
      <c r="Q65" s="34"/>
      <c r="R65" s="36"/>
      <c r="S65" s="36"/>
      <c r="T65" s="36"/>
      <c r="U65" s="36"/>
      <c r="V65" s="176" t="str">
        <f t="shared" si="16"/>
        <v/>
      </c>
    </row>
    <row r="66" spans="1:22" x14ac:dyDescent="0.2">
      <c r="A66" s="247" t="s">
        <v>8</v>
      </c>
      <c r="B66" s="2"/>
      <c r="C66" s="2"/>
      <c r="D66" s="2"/>
      <c r="E66" s="2"/>
      <c r="F66" s="2"/>
      <c r="G66" s="2"/>
      <c r="H66" s="2"/>
      <c r="I66" s="52">
        <f t="shared" si="15"/>
        <v>0</v>
      </c>
      <c r="J66" s="3"/>
      <c r="K66" s="3"/>
      <c r="L66" s="4"/>
      <c r="M66" s="4"/>
      <c r="N66" s="4"/>
      <c r="O66" s="4"/>
      <c r="P66" s="4"/>
      <c r="Q66" s="214"/>
      <c r="R66" s="36"/>
      <c r="S66" s="36"/>
      <c r="T66" s="36"/>
      <c r="U66" s="36"/>
      <c r="V66" s="176" t="str">
        <f t="shared" si="16"/>
        <v/>
      </c>
    </row>
    <row r="67" spans="1:22" x14ac:dyDescent="0.2">
      <c r="A67" s="248">
        <f>A65+1</f>
        <v>42682</v>
      </c>
      <c r="B67" s="10"/>
      <c r="C67" s="10"/>
      <c r="D67" s="10"/>
      <c r="E67" s="10"/>
      <c r="F67" s="10"/>
      <c r="G67" s="10"/>
      <c r="H67" s="10"/>
      <c r="I67" s="54">
        <f t="shared" si="15"/>
        <v>0</v>
      </c>
      <c r="J67" s="11"/>
      <c r="K67" s="11"/>
      <c r="L67" s="12"/>
      <c r="M67" s="13"/>
      <c r="N67" s="13"/>
      <c r="O67" s="13"/>
      <c r="P67" s="13"/>
      <c r="Q67" s="9"/>
      <c r="R67" s="36"/>
      <c r="S67" s="36"/>
      <c r="T67" s="36"/>
      <c r="U67" s="36"/>
      <c r="V67" s="176" t="str">
        <f t="shared" si="16"/>
        <v/>
      </c>
    </row>
    <row r="68" spans="1:22" x14ac:dyDescent="0.2">
      <c r="A68" s="247" t="s">
        <v>10</v>
      </c>
      <c r="B68" s="2"/>
      <c r="C68" s="2"/>
      <c r="D68" s="2"/>
      <c r="E68" s="2"/>
      <c r="F68" s="2"/>
      <c r="G68" s="142"/>
      <c r="H68" s="142"/>
      <c r="I68" s="52">
        <f t="shared" si="15"/>
        <v>0</v>
      </c>
      <c r="J68" s="3"/>
      <c r="K68" s="3"/>
      <c r="L68" s="4"/>
      <c r="M68" s="4"/>
      <c r="N68" s="4"/>
      <c r="O68" s="4"/>
      <c r="P68" s="4"/>
      <c r="Q68" s="214"/>
      <c r="R68" s="36"/>
      <c r="S68" s="36"/>
      <c r="T68" s="36"/>
      <c r="U68" s="36"/>
      <c r="V68" s="176" t="str">
        <f t="shared" si="16"/>
        <v/>
      </c>
    </row>
    <row r="69" spans="1:22" x14ac:dyDescent="0.2">
      <c r="A69" s="249">
        <f>A67+1</f>
        <v>42683</v>
      </c>
      <c r="B69" s="6"/>
      <c r="C69" s="6"/>
      <c r="D69" s="6"/>
      <c r="E69" s="6"/>
      <c r="F69" s="6"/>
      <c r="G69" s="6"/>
      <c r="H69" s="6"/>
      <c r="I69" s="53">
        <f t="shared" si="15"/>
        <v>0</v>
      </c>
      <c r="J69" s="7"/>
      <c r="K69" s="7"/>
      <c r="L69" s="14"/>
      <c r="M69" s="8"/>
      <c r="N69" s="8"/>
      <c r="O69" s="8"/>
      <c r="P69" s="8"/>
      <c r="Q69" s="9"/>
      <c r="R69" s="36"/>
      <c r="S69" s="36"/>
      <c r="T69" s="36"/>
      <c r="U69" s="36"/>
      <c r="V69" s="176" t="str">
        <f t="shared" si="16"/>
        <v/>
      </c>
    </row>
    <row r="70" spans="1:22" x14ac:dyDescent="0.2">
      <c r="A70" s="249" t="s">
        <v>12</v>
      </c>
      <c r="B70" s="2"/>
      <c r="C70" s="2"/>
      <c r="D70" s="2"/>
      <c r="E70" s="2"/>
      <c r="F70" s="2"/>
      <c r="G70" s="2"/>
      <c r="H70" s="2"/>
      <c r="I70" s="52">
        <f t="shared" si="15"/>
        <v>0</v>
      </c>
      <c r="J70" s="3"/>
      <c r="K70" s="3"/>
      <c r="L70" s="4"/>
      <c r="M70" s="4"/>
      <c r="N70" s="4"/>
      <c r="O70" s="4"/>
      <c r="P70" s="4"/>
      <c r="Q70" s="5"/>
      <c r="R70" s="36"/>
      <c r="S70" s="36"/>
      <c r="T70" s="36"/>
      <c r="U70" s="36"/>
      <c r="V70" s="176" t="str">
        <f t="shared" si="16"/>
        <v/>
      </c>
    </row>
    <row r="71" spans="1:22" x14ac:dyDescent="0.2">
      <c r="A71" s="249">
        <f t="shared" ref="A71:A77" si="17">A69+1</f>
        <v>42684</v>
      </c>
      <c r="B71" s="10"/>
      <c r="C71" s="10"/>
      <c r="D71" s="10"/>
      <c r="E71" s="10"/>
      <c r="F71" s="10"/>
      <c r="G71" s="10"/>
      <c r="H71" s="10"/>
      <c r="I71" s="54">
        <f t="shared" si="15"/>
        <v>0</v>
      </c>
      <c r="J71" s="11"/>
      <c r="K71" s="11"/>
      <c r="L71" s="12"/>
      <c r="M71" s="13"/>
      <c r="N71" s="13"/>
      <c r="O71" s="13"/>
      <c r="P71" s="13"/>
      <c r="Q71" s="5"/>
      <c r="R71" s="36"/>
      <c r="S71" s="36"/>
      <c r="T71" s="36"/>
      <c r="U71" s="36"/>
      <c r="V71" s="176" t="str">
        <f t="shared" si="16"/>
        <v/>
      </c>
    </row>
    <row r="72" spans="1:22" x14ac:dyDescent="0.2">
      <c r="A72" s="247" t="s">
        <v>11</v>
      </c>
      <c r="B72" s="2"/>
      <c r="C72" s="2"/>
      <c r="D72" s="2"/>
      <c r="E72" s="2"/>
      <c r="F72" s="2"/>
      <c r="G72" s="2"/>
      <c r="H72" s="2"/>
      <c r="I72" s="52">
        <f t="shared" si="15"/>
        <v>0</v>
      </c>
      <c r="J72" s="3"/>
      <c r="K72" s="3"/>
      <c r="L72" s="4"/>
      <c r="M72" s="4"/>
      <c r="N72" s="4"/>
      <c r="O72" s="4"/>
      <c r="P72" s="4"/>
      <c r="Q72" s="214"/>
      <c r="R72" s="36"/>
      <c r="S72" s="36"/>
      <c r="T72" s="36"/>
      <c r="U72" s="36"/>
      <c r="V72" s="176" t="str">
        <f t="shared" si="16"/>
        <v/>
      </c>
    </row>
    <row r="73" spans="1:22" x14ac:dyDescent="0.2">
      <c r="A73" s="249">
        <f t="shared" si="17"/>
        <v>42685</v>
      </c>
      <c r="B73" s="10"/>
      <c r="C73" s="10"/>
      <c r="D73" s="10"/>
      <c r="E73" s="10"/>
      <c r="F73" s="10"/>
      <c r="G73" s="10"/>
      <c r="H73" s="10"/>
      <c r="I73" s="54">
        <f t="shared" si="15"/>
        <v>0</v>
      </c>
      <c r="J73" s="11"/>
      <c r="K73" s="11"/>
      <c r="L73" s="12"/>
      <c r="M73" s="13"/>
      <c r="N73" s="13"/>
      <c r="O73" s="13"/>
      <c r="P73" s="13"/>
      <c r="Q73" s="9"/>
      <c r="R73" s="36"/>
      <c r="S73" s="36"/>
      <c r="T73" s="36"/>
      <c r="U73" s="36"/>
      <c r="V73" s="176" t="str">
        <f t="shared" si="16"/>
        <v/>
      </c>
    </row>
    <row r="74" spans="1:22" x14ac:dyDescent="0.2">
      <c r="A74" s="247" t="s">
        <v>9</v>
      </c>
      <c r="B74" s="2"/>
      <c r="C74" s="2"/>
      <c r="D74" s="2"/>
      <c r="E74" s="2"/>
      <c r="F74" s="2"/>
      <c r="G74" s="2"/>
      <c r="H74" s="2"/>
      <c r="I74" s="52">
        <f t="shared" si="15"/>
        <v>0</v>
      </c>
      <c r="J74" s="3"/>
      <c r="K74" s="3"/>
      <c r="L74" s="4"/>
      <c r="M74" s="4"/>
      <c r="N74" s="4"/>
      <c r="O74" s="4"/>
      <c r="P74" s="4"/>
      <c r="Q74" s="5"/>
      <c r="R74" s="36"/>
      <c r="S74" s="36"/>
      <c r="T74" s="36"/>
      <c r="U74" s="36"/>
      <c r="V74" s="176" t="str">
        <f t="shared" si="16"/>
        <v/>
      </c>
    </row>
    <row r="75" spans="1:22" x14ac:dyDescent="0.2">
      <c r="A75" s="249">
        <f t="shared" si="17"/>
        <v>42686</v>
      </c>
      <c r="B75" s="10"/>
      <c r="C75" s="10"/>
      <c r="D75" s="10"/>
      <c r="E75" s="10"/>
      <c r="F75" s="10"/>
      <c r="G75" s="10"/>
      <c r="H75" s="10"/>
      <c r="I75" s="54">
        <f t="shared" si="15"/>
        <v>0</v>
      </c>
      <c r="J75" s="11"/>
      <c r="K75" s="11"/>
      <c r="L75" s="12"/>
      <c r="M75" s="13"/>
      <c r="N75" s="13"/>
      <c r="O75" s="13"/>
      <c r="P75" s="13"/>
      <c r="Q75" s="9"/>
      <c r="R75" s="36"/>
      <c r="S75" s="36"/>
      <c r="T75" s="36"/>
      <c r="U75" s="36"/>
      <c r="V75" s="176" t="str">
        <f t="shared" si="16"/>
        <v/>
      </c>
    </row>
    <row r="76" spans="1:22" x14ac:dyDescent="0.2">
      <c r="A76" s="247" t="s">
        <v>7</v>
      </c>
      <c r="B76" s="2"/>
      <c r="C76" s="2"/>
      <c r="D76" s="2"/>
      <c r="E76" s="2"/>
      <c r="F76" s="2"/>
      <c r="G76" s="2"/>
      <c r="H76" s="2"/>
      <c r="I76" s="52">
        <f t="shared" si="15"/>
        <v>0</v>
      </c>
      <c r="J76" s="3"/>
      <c r="K76" s="3"/>
      <c r="L76" s="4"/>
      <c r="M76" s="4"/>
      <c r="N76" s="4"/>
      <c r="O76" s="4"/>
      <c r="P76" s="4"/>
      <c r="Q76" s="5"/>
      <c r="R76" s="36"/>
      <c r="S76" s="36"/>
      <c r="T76" s="36"/>
      <c r="U76" s="36"/>
      <c r="V76" s="176" t="str">
        <f t="shared" si="16"/>
        <v/>
      </c>
    </row>
    <row r="77" spans="1:22" x14ac:dyDescent="0.2">
      <c r="A77" s="249">
        <f t="shared" si="17"/>
        <v>42687</v>
      </c>
      <c r="B77" s="15"/>
      <c r="C77" s="15"/>
      <c r="D77" s="15"/>
      <c r="E77" s="15"/>
      <c r="F77" s="15"/>
      <c r="G77" s="15"/>
      <c r="H77" s="15"/>
      <c r="I77" s="54">
        <f t="shared" si="15"/>
        <v>0</v>
      </c>
      <c r="J77" s="16"/>
      <c r="K77" s="16"/>
      <c r="L77" s="12"/>
      <c r="M77" s="13"/>
      <c r="N77" s="13"/>
      <c r="O77" s="13"/>
      <c r="P77" s="13"/>
      <c r="Q77" s="9"/>
      <c r="R77" s="36"/>
      <c r="S77" s="36"/>
      <c r="T77" s="36"/>
      <c r="U77" s="36"/>
      <c r="V77" s="176" t="str">
        <f t="shared" si="16"/>
        <v/>
      </c>
    </row>
    <row r="78" spans="1:22" x14ac:dyDescent="0.2">
      <c r="A78" s="247" t="s">
        <v>4</v>
      </c>
      <c r="B78" s="56">
        <f t="shared" ref="B78:G78" si="18">SUM(B64:B77)</f>
        <v>0</v>
      </c>
      <c r="C78" s="56">
        <f t="shared" si="18"/>
        <v>0</v>
      </c>
      <c r="D78" s="56">
        <f t="shared" si="18"/>
        <v>0</v>
      </c>
      <c r="E78" s="56">
        <f t="shared" si="18"/>
        <v>0</v>
      </c>
      <c r="F78" s="56">
        <f t="shared" si="18"/>
        <v>0</v>
      </c>
      <c r="G78" s="56">
        <f t="shared" si="18"/>
        <v>0</v>
      </c>
      <c r="H78" s="56">
        <f>SUM(H64:H77)</f>
        <v>0</v>
      </c>
      <c r="I78" s="57">
        <f>SUM(I64:I77)</f>
        <v>0</v>
      </c>
      <c r="J78" s="56" t="str">
        <f>IF(SUM(J64:J77)&gt;0, AVERAGE(J64:J77), "")</f>
        <v/>
      </c>
      <c r="K78" s="56" t="str">
        <f>IF(SUM(K64:K77)&gt;0, AVERAGE(K64:K77), "")</f>
        <v/>
      </c>
      <c r="L78" s="58">
        <f>SUM(L64:L77)</f>
        <v>0</v>
      </c>
      <c r="M78" s="58">
        <f>SUM(M64:M77)</f>
        <v>0</v>
      </c>
      <c r="N78" s="58">
        <f>SUM(N64:N77)</f>
        <v>0</v>
      </c>
      <c r="O78" s="58">
        <f>SUM(O64:O77)</f>
        <v>0</v>
      </c>
      <c r="P78" s="58">
        <f>SUM(P64:P77)</f>
        <v>0</v>
      </c>
      <c r="Q78" s="5"/>
      <c r="R78" s="36"/>
      <c r="S78" s="36"/>
      <c r="T78" s="36"/>
      <c r="U78" s="36"/>
      <c r="V78" s="36"/>
    </row>
    <row r="79" spans="1:22" x14ac:dyDescent="0.2">
      <c r="A79" s="250" t="s">
        <v>13</v>
      </c>
      <c r="B79" s="56">
        <f t="shared" ref="B79:G79" si="19">COUNT(B64:B77)</f>
        <v>0</v>
      </c>
      <c r="C79" s="56">
        <f t="shared" si="19"/>
        <v>0</v>
      </c>
      <c r="D79" s="56">
        <f t="shared" si="19"/>
        <v>0</v>
      </c>
      <c r="E79" s="56">
        <f t="shared" si="19"/>
        <v>0</v>
      </c>
      <c r="F79" s="56">
        <f t="shared" si="19"/>
        <v>0</v>
      </c>
      <c r="G79" s="56">
        <f t="shared" si="19"/>
        <v>0</v>
      </c>
      <c r="H79" s="56">
        <f>COUNT(H64:H77)</f>
        <v>0</v>
      </c>
      <c r="I79" s="57">
        <f>SUM(B79:H79)</f>
        <v>0</v>
      </c>
      <c r="J79" s="56"/>
      <c r="K79" s="56"/>
      <c r="L79" s="59"/>
      <c r="M79" s="59"/>
      <c r="N79" s="59"/>
      <c r="O79" s="59"/>
      <c r="P79" s="59"/>
      <c r="Q79" s="17"/>
      <c r="R79" s="36"/>
      <c r="S79" s="36"/>
      <c r="T79" s="36"/>
      <c r="U79" s="36"/>
      <c r="V79" s="36"/>
    </row>
    <row r="80" spans="1:22" x14ac:dyDescent="0.2">
      <c r="A80" s="244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36"/>
      <c r="S80" s="36"/>
      <c r="T80" s="36"/>
      <c r="U80" s="177"/>
      <c r="V80" s="176" t="str">
        <f>IF(SUM(V64:V77)&gt;0, (AVERAGE(V64:V77)), "")</f>
        <v/>
      </c>
    </row>
    <row r="81" spans="1:22" x14ac:dyDescent="0.2">
      <c r="A81" s="245" t="s">
        <v>2</v>
      </c>
      <c r="B81" s="37"/>
      <c r="C81" s="38">
        <f>C62+1</f>
        <v>46</v>
      </c>
      <c r="D81" s="39"/>
      <c r="E81" s="39"/>
      <c r="F81" s="39"/>
      <c r="G81" s="39"/>
      <c r="H81" s="39"/>
      <c r="I81" s="39"/>
      <c r="J81" s="39"/>
      <c r="K81" s="39"/>
      <c r="L81" s="40" t="str">
        <f>Start!$D$27</f>
        <v>Ju</v>
      </c>
      <c r="M81" s="40" t="str">
        <f>Start!$E$27</f>
        <v>Hi</v>
      </c>
      <c r="N81" s="40" t="str">
        <f>Start!$F$27</f>
        <v>Su</v>
      </c>
      <c r="O81" s="40" t="str">
        <f>Start!$G$27</f>
        <v>Py</v>
      </c>
      <c r="P81" s="179" t="s">
        <v>75</v>
      </c>
      <c r="Q81" s="41" t="s">
        <v>3</v>
      </c>
      <c r="R81" s="36"/>
      <c r="S81" s="36"/>
      <c r="T81" s="36"/>
      <c r="U81" s="36"/>
      <c r="V81" s="36"/>
    </row>
    <row r="82" spans="1:22" x14ac:dyDescent="0.2">
      <c r="A82" s="246"/>
      <c r="B82" s="42">
        <v>1</v>
      </c>
      <c r="C82" s="43">
        <v>2</v>
      </c>
      <c r="D82" s="44">
        <v>3</v>
      </c>
      <c r="E82" s="45">
        <v>4</v>
      </c>
      <c r="F82" s="46">
        <v>5</v>
      </c>
      <c r="G82" s="47">
        <v>6</v>
      </c>
      <c r="H82" s="235">
        <v>7</v>
      </c>
      <c r="I82" s="48" t="s">
        <v>4</v>
      </c>
      <c r="J82" s="49" t="s">
        <v>58</v>
      </c>
      <c r="K82" s="49" t="s">
        <v>59</v>
      </c>
      <c r="L82" s="50" t="s">
        <v>5</v>
      </c>
      <c r="M82" s="50" t="s">
        <v>5</v>
      </c>
      <c r="N82" s="50" t="s">
        <v>5</v>
      </c>
      <c r="O82" s="173" t="s">
        <v>5</v>
      </c>
      <c r="P82" s="173" t="s">
        <v>15</v>
      </c>
      <c r="Q82" s="51"/>
      <c r="R82" s="36"/>
      <c r="S82" s="36"/>
      <c r="T82" s="36"/>
      <c r="U82" s="36"/>
      <c r="V82" s="36"/>
    </row>
    <row r="83" spans="1:22" x14ac:dyDescent="0.2">
      <c r="A83" s="247" t="s">
        <v>6</v>
      </c>
      <c r="B83" s="2"/>
      <c r="C83" s="2"/>
      <c r="D83" s="2"/>
      <c r="E83" s="2"/>
      <c r="F83" s="2"/>
      <c r="G83" s="2"/>
      <c r="H83" s="2"/>
      <c r="I83" s="52">
        <f t="shared" ref="I83:I96" si="20">SUM(B83:H83)</f>
        <v>0</v>
      </c>
      <c r="J83" s="3"/>
      <c r="K83" s="3"/>
      <c r="L83" s="4"/>
      <c r="M83" s="4"/>
      <c r="N83" s="4"/>
      <c r="O83" s="4"/>
      <c r="P83" s="4"/>
      <c r="Q83" s="5"/>
      <c r="R83" s="36"/>
      <c r="S83" s="36"/>
      <c r="T83" s="36"/>
      <c r="U83" s="36"/>
      <c r="V83" s="176" t="str">
        <f t="shared" ref="V83:V96" si="21">IF(SUM(L83:O83)&gt;0, (SUM(B83:D83,G83,F83)/SUM(L83:O83)/1440), "")</f>
        <v/>
      </c>
    </row>
    <row r="84" spans="1:22" x14ac:dyDescent="0.2">
      <c r="A84" s="248">
        <f>A77+1</f>
        <v>42688</v>
      </c>
      <c r="B84" s="6"/>
      <c r="C84" s="6"/>
      <c r="D84" s="6"/>
      <c r="E84" s="6"/>
      <c r="F84" s="6"/>
      <c r="G84" s="6"/>
      <c r="H84" s="6"/>
      <c r="I84" s="53">
        <f t="shared" si="20"/>
        <v>0</v>
      </c>
      <c r="J84" s="7"/>
      <c r="K84" s="7"/>
      <c r="L84" s="8"/>
      <c r="M84" s="8"/>
      <c r="N84" s="8"/>
      <c r="O84" s="8"/>
      <c r="P84" s="8"/>
      <c r="Q84" s="9"/>
      <c r="R84" s="36"/>
      <c r="S84" s="36"/>
      <c r="T84" s="36"/>
      <c r="U84" s="36"/>
      <c r="V84" s="176" t="str">
        <f t="shared" si="21"/>
        <v/>
      </c>
    </row>
    <row r="85" spans="1:22" x14ac:dyDescent="0.2">
      <c r="A85" s="247" t="s">
        <v>8</v>
      </c>
      <c r="B85" s="2"/>
      <c r="C85" s="2"/>
      <c r="D85" s="2"/>
      <c r="E85" s="2"/>
      <c r="F85" s="2"/>
      <c r="G85" s="2"/>
      <c r="H85" s="232"/>
      <c r="I85" s="52">
        <f t="shared" si="20"/>
        <v>0</v>
      </c>
      <c r="J85" s="3"/>
      <c r="K85" s="3"/>
      <c r="L85" s="4"/>
      <c r="M85" s="4"/>
      <c r="N85" s="4"/>
      <c r="O85" s="4"/>
      <c r="P85" s="4"/>
      <c r="Q85" s="204"/>
      <c r="R85" s="36"/>
      <c r="S85" s="36"/>
      <c r="T85" s="36"/>
      <c r="U85" s="36"/>
      <c r="V85" s="176" t="str">
        <f t="shared" si="21"/>
        <v/>
      </c>
    </row>
    <row r="86" spans="1:22" x14ac:dyDescent="0.2">
      <c r="A86" s="248">
        <f>A84+1</f>
        <v>42689</v>
      </c>
      <c r="B86" s="10"/>
      <c r="C86" s="10"/>
      <c r="D86" s="10"/>
      <c r="E86" s="10"/>
      <c r="F86" s="10"/>
      <c r="G86" s="10"/>
      <c r="H86" s="10"/>
      <c r="I86" s="54">
        <f t="shared" si="20"/>
        <v>0</v>
      </c>
      <c r="J86" s="11"/>
      <c r="K86" s="11"/>
      <c r="L86" s="12"/>
      <c r="M86" s="13"/>
      <c r="N86" s="13"/>
      <c r="O86" s="13"/>
      <c r="P86" s="13"/>
      <c r="Q86" s="9"/>
      <c r="R86" s="36"/>
      <c r="S86" s="36"/>
      <c r="T86" s="36"/>
      <c r="U86" s="36"/>
      <c r="V86" s="176" t="str">
        <f t="shared" si="21"/>
        <v/>
      </c>
    </row>
    <row r="87" spans="1:22" x14ac:dyDescent="0.2">
      <c r="A87" s="247" t="s">
        <v>10</v>
      </c>
      <c r="B87" s="2"/>
      <c r="C87" s="2"/>
      <c r="D87" s="2"/>
      <c r="E87" s="2"/>
      <c r="F87" s="2"/>
      <c r="G87" s="143"/>
      <c r="H87" s="143"/>
      <c r="I87" s="52">
        <f t="shared" si="20"/>
        <v>0</v>
      </c>
      <c r="J87" s="3"/>
      <c r="K87" s="3"/>
      <c r="L87" s="4"/>
      <c r="M87" s="4"/>
      <c r="N87" s="4"/>
      <c r="O87" s="4"/>
      <c r="P87" s="4"/>
      <c r="Q87" s="5"/>
      <c r="R87" s="36"/>
      <c r="S87" s="36"/>
      <c r="T87" s="36"/>
      <c r="U87" s="36"/>
      <c r="V87" s="176" t="str">
        <f t="shared" si="21"/>
        <v/>
      </c>
    </row>
    <row r="88" spans="1:22" x14ac:dyDescent="0.2">
      <c r="A88" s="249">
        <f>A86+1</f>
        <v>42690</v>
      </c>
      <c r="B88" s="6"/>
      <c r="C88" s="6"/>
      <c r="D88" s="6"/>
      <c r="E88" s="6"/>
      <c r="F88" s="6"/>
      <c r="G88" s="6"/>
      <c r="H88" s="6"/>
      <c r="I88" s="53">
        <f t="shared" si="20"/>
        <v>0</v>
      </c>
      <c r="J88" s="7"/>
      <c r="K88" s="7"/>
      <c r="L88" s="14"/>
      <c r="M88" s="8"/>
      <c r="N88" s="8"/>
      <c r="O88" s="8"/>
      <c r="P88" s="8"/>
      <c r="Q88" s="9"/>
      <c r="R88" s="36"/>
      <c r="S88" s="36"/>
      <c r="T88" s="36"/>
      <c r="U88" s="36"/>
      <c r="V88" s="176" t="str">
        <f t="shared" si="21"/>
        <v/>
      </c>
    </row>
    <row r="89" spans="1:22" x14ac:dyDescent="0.2">
      <c r="A89" s="249" t="s">
        <v>12</v>
      </c>
      <c r="B89" s="2"/>
      <c r="C89" s="2"/>
      <c r="D89" s="2"/>
      <c r="E89" s="2"/>
      <c r="F89" s="2"/>
      <c r="G89" s="2"/>
      <c r="H89" s="2"/>
      <c r="I89" s="52">
        <f t="shared" si="20"/>
        <v>0</v>
      </c>
      <c r="J89" s="3"/>
      <c r="K89" s="3"/>
      <c r="L89" s="4"/>
      <c r="M89" s="4"/>
      <c r="N89" s="4"/>
      <c r="O89" s="4"/>
      <c r="P89" s="4"/>
      <c r="Q89" s="5"/>
      <c r="R89" s="36"/>
      <c r="S89" s="36"/>
      <c r="T89" s="36"/>
      <c r="U89" s="36"/>
      <c r="V89" s="176" t="str">
        <f t="shared" si="21"/>
        <v/>
      </c>
    </row>
    <row r="90" spans="1:22" x14ac:dyDescent="0.2">
      <c r="A90" s="249">
        <f t="shared" ref="A90:A96" si="22">A88+1</f>
        <v>42691</v>
      </c>
      <c r="B90" s="10"/>
      <c r="C90" s="10"/>
      <c r="D90" s="10"/>
      <c r="E90" s="10"/>
      <c r="F90" s="10"/>
      <c r="G90" s="10"/>
      <c r="H90" s="10"/>
      <c r="I90" s="54">
        <f t="shared" si="20"/>
        <v>0</v>
      </c>
      <c r="J90" s="11"/>
      <c r="K90" s="11"/>
      <c r="L90" s="12"/>
      <c r="M90" s="13"/>
      <c r="N90" s="13"/>
      <c r="O90" s="13"/>
      <c r="P90" s="13"/>
      <c r="Q90" s="9"/>
      <c r="R90" s="36"/>
      <c r="S90" s="36"/>
      <c r="T90" s="36"/>
      <c r="U90" s="36"/>
      <c r="V90" s="176" t="str">
        <f t="shared" si="21"/>
        <v/>
      </c>
    </row>
    <row r="91" spans="1:22" x14ac:dyDescent="0.2">
      <c r="A91" s="247" t="s">
        <v>11</v>
      </c>
      <c r="B91" s="2"/>
      <c r="C91" s="2"/>
      <c r="D91" s="2"/>
      <c r="E91" s="2"/>
      <c r="F91" s="2"/>
      <c r="G91" s="2"/>
      <c r="H91" s="2"/>
      <c r="I91" s="52">
        <f t="shared" si="20"/>
        <v>0</v>
      </c>
      <c r="J91" s="3"/>
      <c r="K91" s="3"/>
      <c r="L91" s="4"/>
      <c r="M91" s="4"/>
      <c r="N91" s="4"/>
      <c r="O91" s="4"/>
      <c r="P91" s="4"/>
      <c r="Q91" s="204"/>
      <c r="R91" s="36"/>
      <c r="S91" s="36"/>
      <c r="T91" s="36"/>
      <c r="U91" s="36"/>
      <c r="V91" s="176" t="str">
        <f t="shared" si="21"/>
        <v/>
      </c>
    </row>
    <row r="92" spans="1:22" x14ac:dyDescent="0.2">
      <c r="A92" s="249">
        <f t="shared" si="22"/>
        <v>42692</v>
      </c>
      <c r="B92" s="10"/>
      <c r="C92" s="10"/>
      <c r="D92" s="10"/>
      <c r="E92" s="10"/>
      <c r="F92" s="10"/>
      <c r="G92" s="10"/>
      <c r="H92" s="10"/>
      <c r="I92" s="54">
        <f t="shared" si="20"/>
        <v>0</v>
      </c>
      <c r="J92" s="11"/>
      <c r="K92" s="11"/>
      <c r="L92" s="12"/>
      <c r="M92" s="13"/>
      <c r="N92" s="13"/>
      <c r="O92" s="13"/>
      <c r="P92" s="13"/>
      <c r="Q92" s="9"/>
      <c r="R92" s="36"/>
      <c r="S92" s="36"/>
      <c r="T92" s="36"/>
      <c r="U92" s="36"/>
      <c r="V92" s="176" t="str">
        <f t="shared" si="21"/>
        <v/>
      </c>
    </row>
    <row r="93" spans="1:22" x14ac:dyDescent="0.2">
      <c r="A93" s="247" t="s">
        <v>9</v>
      </c>
      <c r="B93" s="2"/>
      <c r="C93" s="2"/>
      <c r="D93" s="2"/>
      <c r="E93" s="2"/>
      <c r="F93" s="2"/>
      <c r="G93" s="2"/>
      <c r="H93" s="2"/>
      <c r="I93" s="52">
        <f t="shared" si="20"/>
        <v>0</v>
      </c>
      <c r="J93" s="3"/>
      <c r="K93" s="3"/>
      <c r="L93" s="4"/>
      <c r="M93" s="4"/>
      <c r="N93" s="4"/>
      <c r="O93" s="4"/>
      <c r="P93" s="4"/>
      <c r="Q93" s="204"/>
      <c r="R93" s="36"/>
      <c r="S93" s="36"/>
      <c r="T93" s="36"/>
      <c r="U93" s="36"/>
      <c r="V93" s="176" t="str">
        <f t="shared" si="21"/>
        <v/>
      </c>
    </row>
    <row r="94" spans="1:22" x14ac:dyDescent="0.2">
      <c r="A94" s="249">
        <f t="shared" si="22"/>
        <v>42693</v>
      </c>
      <c r="B94" s="10"/>
      <c r="C94" s="10"/>
      <c r="D94" s="10"/>
      <c r="E94" s="10"/>
      <c r="F94" s="10"/>
      <c r="G94" s="10"/>
      <c r="H94" s="10"/>
      <c r="I94" s="54">
        <f t="shared" si="20"/>
        <v>0</v>
      </c>
      <c r="J94" s="11"/>
      <c r="K94" s="11"/>
      <c r="L94" s="12"/>
      <c r="M94" s="13"/>
      <c r="N94" s="13"/>
      <c r="O94" s="13"/>
      <c r="P94" s="13"/>
      <c r="Q94" s="9"/>
      <c r="R94" s="36"/>
      <c r="S94" s="36"/>
      <c r="T94" s="36"/>
      <c r="U94" s="36"/>
      <c r="V94" s="176" t="str">
        <f t="shared" si="21"/>
        <v/>
      </c>
    </row>
    <row r="95" spans="1:22" x14ac:dyDescent="0.2">
      <c r="A95" s="247" t="s">
        <v>7</v>
      </c>
      <c r="B95" s="2"/>
      <c r="C95" s="2"/>
      <c r="D95" s="2"/>
      <c r="E95" s="2"/>
      <c r="F95" s="2"/>
      <c r="G95" s="2"/>
      <c r="H95" s="2"/>
      <c r="I95" s="52">
        <f t="shared" si="20"/>
        <v>0</v>
      </c>
      <c r="J95" s="3"/>
      <c r="K95" s="3"/>
      <c r="L95" s="4"/>
      <c r="M95" s="4"/>
      <c r="N95" s="4"/>
      <c r="O95" s="4"/>
      <c r="P95" s="4"/>
      <c r="Q95" s="5"/>
      <c r="R95" s="36"/>
      <c r="S95" s="36"/>
      <c r="T95" s="36"/>
      <c r="U95" s="36"/>
      <c r="V95" s="176" t="str">
        <f t="shared" si="21"/>
        <v/>
      </c>
    </row>
    <row r="96" spans="1:22" x14ac:dyDescent="0.2">
      <c r="A96" s="249">
        <f t="shared" si="22"/>
        <v>42694</v>
      </c>
      <c r="B96" s="15"/>
      <c r="C96" s="15"/>
      <c r="D96" s="15"/>
      <c r="E96" s="15"/>
      <c r="F96" s="15"/>
      <c r="G96" s="15"/>
      <c r="H96" s="15"/>
      <c r="I96" s="54">
        <f t="shared" si="20"/>
        <v>0</v>
      </c>
      <c r="J96" s="16"/>
      <c r="K96" s="16"/>
      <c r="L96" s="12"/>
      <c r="M96" s="13"/>
      <c r="N96" s="13"/>
      <c r="O96" s="13"/>
      <c r="P96" s="13"/>
      <c r="Q96" s="9"/>
      <c r="R96" s="36"/>
      <c r="S96" s="36"/>
      <c r="T96" s="36"/>
      <c r="U96" s="36"/>
      <c r="V96" s="176" t="str">
        <f t="shared" si="21"/>
        <v/>
      </c>
    </row>
    <row r="97" spans="1:22" x14ac:dyDescent="0.2">
      <c r="A97" s="247" t="s">
        <v>4</v>
      </c>
      <c r="B97" s="56">
        <f t="shared" ref="B97:G97" si="23">SUM(B83:B96)</f>
        <v>0</v>
      </c>
      <c r="C97" s="56">
        <f t="shared" si="23"/>
        <v>0</v>
      </c>
      <c r="D97" s="56">
        <f t="shared" si="23"/>
        <v>0</v>
      </c>
      <c r="E97" s="56">
        <f t="shared" si="23"/>
        <v>0</v>
      </c>
      <c r="F97" s="56">
        <f t="shared" si="23"/>
        <v>0</v>
      </c>
      <c r="G97" s="56">
        <f t="shared" si="23"/>
        <v>0</v>
      </c>
      <c r="H97" s="56">
        <f>SUM(H83:H96)</f>
        <v>0</v>
      </c>
      <c r="I97" s="57">
        <f>SUM(I83:I96)</f>
        <v>0</v>
      </c>
      <c r="J97" s="56" t="str">
        <f>IF(SUM(J83:J96)&gt;0, AVERAGE(J83:J96), "")</f>
        <v/>
      </c>
      <c r="K97" s="56" t="str">
        <f>IF(SUM(K83:K96)&gt;0, AVERAGE(K83:K96), "")</f>
        <v/>
      </c>
      <c r="L97" s="58">
        <f>SUM(L83:L96)</f>
        <v>0</v>
      </c>
      <c r="M97" s="58">
        <f>SUM(M83:M96)</f>
        <v>0</v>
      </c>
      <c r="N97" s="58">
        <f>SUM(N83:N96)</f>
        <v>0</v>
      </c>
      <c r="O97" s="58">
        <f>SUM(O83:O96)</f>
        <v>0</v>
      </c>
      <c r="P97" s="58">
        <f>SUM(P83:P96)</f>
        <v>0</v>
      </c>
      <c r="Q97" s="5"/>
      <c r="R97" s="36"/>
      <c r="S97" s="36"/>
      <c r="T97" s="36"/>
      <c r="U97" s="36"/>
      <c r="V97" s="36"/>
    </row>
    <row r="98" spans="1:22" x14ac:dyDescent="0.2">
      <c r="A98" s="250" t="s">
        <v>13</v>
      </c>
      <c r="B98" s="56">
        <f t="shared" ref="B98:G98" si="24">COUNT(B83:B96)</f>
        <v>0</v>
      </c>
      <c r="C98" s="56">
        <f t="shared" si="24"/>
        <v>0</v>
      </c>
      <c r="D98" s="56">
        <f t="shared" si="24"/>
        <v>0</v>
      </c>
      <c r="E98" s="56">
        <f t="shared" si="24"/>
        <v>0</v>
      </c>
      <c r="F98" s="56">
        <f t="shared" si="24"/>
        <v>0</v>
      </c>
      <c r="G98" s="56">
        <f t="shared" si="24"/>
        <v>0</v>
      </c>
      <c r="H98" s="56">
        <f>COUNT(H83:H96)</f>
        <v>0</v>
      </c>
      <c r="I98" s="57">
        <f>SUM(B98:H98)</f>
        <v>0</v>
      </c>
      <c r="J98" s="56"/>
      <c r="K98" s="56"/>
      <c r="L98" s="59"/>
      <c r="M98" s="59"/>
      <c r="N98" s="59"/>
      <c r="O98" s="59"/>
      <c r="P98" s="59"/>
      <c r="Q98" s="17"/>
      <c r="R98" s="36"/>
      <c r="S98" s="36"/>
      <c r="T98" s="36"/>
      <c r="U98" s="36"/>
      <c r="V98" s="36"/>
    </row>
    <row r="99" spans="1:22" x14ac:dyDescent="0.2">
      <c r="A99" s="244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36"/>
      <c r="S99" s="36"/>
      <c r="T99" s="36"/>
      <c r="U99" s="177"/>
      <c r="V99" s="176" t="str">
        <f>IF(SUM(V83:V96)&gt;0, (AVERAGE(V83:V96)), "")</f>
        <v/>
      </c>
    </row>
    <row r="100" spans="1:22" x14ac:dyDescent="0.2">
      <c r="A100" s="245" t="s">
        <v>2</v>
      </c>
      <c r="B100" s="37"/>
      <c r="C100" s="38">
        <f>C81+1</f>
        <v>47</v>
      </c>
      <c r="D100" s="39"/>
      <c r="E100" s="39"/>
      <c r="F100" s="39"/>
      <c r="G100" s="39"/>
      <c r="H100" s="39"/>
      <c r="I100" s="39"/>
      <c r="J100" s="39"/>
      <c r="K100" s="39"/>
      <c r="L100" s="40" t="str">
        <f>Start!$D$27</f>
        <v>Ju</v>
      </c>
      <c r="M100" s="40" t="str">
        <f>Start!$E$27</f>
        <v>Hi</v>
      </c>
      <c r="N100" s="40" t="str">
        <f>Start!$F$27</f>
        <v>Su</v>
      </c>
      <c r="O100" s="40" t="str">
        <f>Start!$G$27</f>
        <v>Py</v>
      </c>
      <c r="P100" s="179" t="s">
        <v>75</v>
      </c>
      <c r="Q100" s="41" t="s">
        <v>3</v>
      </c>
      <c r="R100" s="36"/>
      <c r="S100" s="36"/>
      <c r="T100" s="36"/>
      <c r="U100" s="36"/>
      <c r="V100" s="36"/>
    </row>
    <row r="101" spans="1:22" x14ac:dyDescent="0.2">
      <c r="A101" s="246"/>
      <c r="B101" s="42">
        <v>1</v>
      </c>
      <c r="C101" s="43">
        <v>2</v>
      </c>
      <c r="D101" s="44">
        <v>3</v>
      </c>
      <c r="E101" s="45">
        <v>4</v>
      </c>
      <c r="F101" s="46">
        <v>5</v>
      </c>
      <c r="G101" s="47">
        <v>6</v>
      </c>
      <c r="H101" s="235">
        <v>7</v>
      </c>
      <c r="I101" s="48" t="s">
        <v>4</v>
      </c>
      <c r="J101" s="49" t="s">
        <v>58</v>
      </c>
      <c r="K101" s="49" t="s">
        <v>59</v>
      </c>
      <c r="L101" s="50" t="s">
        <v>5</v>
      </c>
      <c r="M101" s="50" t="s">
        <v>5</v>
      </c>
      <c r="N101" s="50" t="s">
        <v>5</v>
      </c>
      <c r="O101" s="173" t="s">
        <v>5</v>
      </c>
      <c r="P101" s="173" t="s">
        <v>15</v>
      </c>
      <c r="Q101" s="51"/>
      <c r="R101" s="36"/>
      <c r="S101" s="36"/>
      <c r="T101" s="36"/>
      <c r="U101" s="36"/>
      <c r="V101" s="36"/>
    </row>
    <row r="102" spans="1:22" x14ac:dyDescent="0.2">
      <c r="A102" s="247" t="s">
        <v>6</v>
      </c>
      <c r="B102" s="2"/>
      <c r="C102" s="2"/>
      <c r="D102" s="2"/>
      <c r="E102" s="2"/>
      <c r="F102" s="2"/>
      <c r="G102" s="2"/>
      <c r="H102" s="2"/>
      <c r="I102" s="52">
        <f t="shared" ref="I102:I115" si="25">SUM(B102:H102)</f>
        <v>0</v>
      </c>
      <c r="J102" s="3"/>
      <c r="K102" s="3"/>
      <c r="L102" s="4"/>
      <c r="M102" s="4"/>
      <c r="N102" s="4"/>
      <c r="O102" s="4"/>
      <c r="P102" s="4"/>
      <c r="Q102" s="5"/>
      <c r="R102" s="36"/>
      <c r="S102" s="36"/>
      <c r="T102" s="36"/>
      <c r="U102" s="36"/>
      <c r="V102" s="176" t="str">
        <f t="shared" ref="V102:V115" si="26">IF(SUM(L102:O102)&gt;0, (SUM(B102:D102,G102,F102)/SUM(L102:O102)/1440), "")</f>
        <v/>
      </c>
    </row>
    <row r="103" spans="1:22" x14ac:dyDescent="0.2">
      <c r="A103" s="248">
        <f>A96+1</f>
        <v>42695</v>
      </c>
      <c r="B103" s="6"/>
      <c r="C103" s="6"/>
      <c r="D103" s="6"/>
      <c r="E103" s="6"/>
      <c r="F103" s="6"/>
      <c r="G103" s="6"/>
      <c r="H103" s="6"/>
      <c r="I103" s="53">
        <f t="shared" si="25"/>
        <v>0</v>
      </c>
      <c r="J103" s="7"/>
      <c r="K103" s="7"/>
      <c r="L103" s="8"/>
      <c r="M103" s="8"/>
      <c r="N103" s="8"/>
      <c r="O103" s="8"/>
      <c r="P103" s="8"/>
      <c r="Q103" s="9"/>
      <c r="R103" s="36"/>
      <c r="S103" s="36"/>
      <c r="T103" s="36"/>
      <c r="U103" s="36"/>
      <c r="V103" s="176" t="str">
        <f t="shared" si="26"/>
        <v/>
      </c>
    </row>
    <row r="104" spans="1:22" x14ac:dyDescent="0.2">
      <c r="A104" s="247" t="s">
        <v>8</v>
      </c>
      <c r="B104" s="2"/>
      <c r="C104" s="2"/>
      <c r="D104" s="2"/>
      <c r="E104" s="2"/>
      <c r="F104" s="2"/>
      <c r="G104" s="2"/>
      <c r="H104" s="2"/>
      <c r="I104" s="52">
        <f t="shared" si="25"/>
        <v>0</v>
      </c>
      <c r="J104" s="3"/>
      <c r="K104" s="3"/>
      <c r="L104" s="4"/>
      <c r="M104" s="4"/>
      <c r="N104" s="4"/>
      <c r="O104" s="4"/>
      <c r="P104" s="4"/>
      <c r="Q104" s="5"/>
      <c r="R104" s="36"/>
      <c r="S104" s="36"/>
      <c r="T104" s="36"/>
      <c r="U104" s="36"/>
      <c r="V104" s="176" t="str">
        <f t="shared" si="26"/>
        <v/>
      </c>
    </row>
    <row r="105" spans="1:22" x14ac:dyDescent="0.2">
      <c r="A105" s="248">
        <f>A103+1</f>
        <v>42696</v>
      </c>
      <c r="B105" s="10"/>
      <c r="C105" s="10"/>
      <c r="D105" s="10"/>
      <c r="E105" s="10"/>
      <c r="F105" s="10"/>
      <c r="G105" s="10"/>
      <c r="H105" s="10"/>
      <c r="I105" s="54">
        <f t="shared" si="25"/>
        <v>0</v>
      </c>
      <c r="J105" s="11"/>
      <c r="K105" s="11"/>
      <c r="L105" s="12"/>
      <c r="M105" s="13"/>
      <c r="N105" s="13"/>
      <c r="O105" s="13"/>
      <c r="P105" s="13"/>
      <c r="Q105" s="9"/>
      <c r="R105" s="36"/>
      <c r="S105" s="36"/>
      <c r="T105" s="36"/>
      <c r="U105" s="36"/>
      <c r="V105" s="176" t="str">
        <f t="shared" si="26"/>
        <v/>
      </c>
    </row>
    <row r="106" spans="1:22" x14ac:dyDescent="0.2">
      <c r="A106" s="247" t="s">
        <v>10</v>
      </c>
      <c r="B106" s="2"/>
      <c r="C106" s="2"/>
      <c r="D106" s="2"/>
      <c r="E106" s="2"/>
      <c r="F106" s="2"/>
      <c r="G106" s="143"/>
      <c r="H106" s="143"/>
      <c r="I106" s="52">
        <f t="shared" si="25"/>
        <v>0</v>
      </c>
      <c r="J106" s="3"/>
      <c r="K106" s="3"/>
      <c r="L106" s="4"/>
      <c r="M106" s="4"/>
      <c r="N106" s="4"/>
      <c r="O106" s="4"/>
      <c r="P106" s="4"/>
      <c r="Q106" s="5"/>
      <c r="R106" s="36"/>
      <c r="S106" s="36"/>
      <c r="T106" s="36"/>
      <c r="U106" s="36"/>
      <c r="V106" s="176" t="str">
        <f t="shared" si="26"/>
        <v/>
      </c>
    </row>
    <row r="107" spans="1:22" x14ac:dyDescent="0.2">
      <c r="A107" s="249">
        <f>A105+1</f>
        <v>42697</v>
      </c>
      <c r="B107" s="6"/>
      <c r="C107" s="6"/>
      <c r="D107" s="6"/>
      <c r="E107" s="6"/>
      <c r="F107" s="6"/>
      <c r="G107" s="6"/>
      <c r="H107" s="6"/>
      <c r="I107" s="53">
        <f t="shared" si="25"/>
        <v>0</v>
      </c>
      <c r="J107" s="7"/>
      <c r="K107" s="7"/>
      <c r="L107" s="14"/>
      <c r="M107" s="8"/>
      <c r="N107" s="8"/>
      <c r="O107" s="8"/>
      <c r="P107" s="8"/>
      <c r="Q107" s="9"/>
      <c r="R107" s="36"/>
      <c r="S107" s="36"/>
      <c r="T107" s="36"/>
      <c r="U107" s="36"/>
      <c r="V107" s="176" t="str">
        <f t="shared" si="26"/>
        <v/>
      </c>
    </row>
    <row r="108" spans="1:22" x14ac:dyDescent="0.2">
      <c r="A108" s="249" t="s">
        <v>12</v>
      </c>
      <c r="B108" s="2"/>
      <c r="C108" s="2"/>
      <c r="D108" s="2"/>
      <c r="E108" s="2"/>
      <c r="F108" s="2"/>
      <c r="G108" s="2"/>
      <c r="H108" s="2"/>
      <c r="I108" s="52">
        <f t="shared" si="25"/>
        <v>0</v>
      </c>
      <c r="J108" s="3"/>
      <c r="K108" s="3"/>
      <c r="L108" s="4"/>
      <c r="M108" s="4"/>
      <c r="N108" s="4"/>
      <c r="O108" s="4"/>
      <c r="P108" s="4"/>
      <c r="Q108" s="5"/>
      <c r="R108" s="36"/>
      <c r="S108" s="36"/>
      <c r="T108" s="36"/>
      <c r="U108" s="36"/>
      <c r="V108" s="176" t="str">
        <f t="shared" si="26"/>
        <v/>
      </c>
    </row>
    <row r="109" spans="1:22" x14ac:dyDescent="0.2">
      <c r="A109" s="249">
        <f t="shared" ref="A109:A115" si="27">A107+1</f>
        <v>42698</v>
      </c>
      <c r="B109" s="10"/>
      <c r="C109" s="10"/>
      <c r="D109" s="10"/>
      <c r="E109" s="10"/>
      <c r="F109" s="10"/>
      <c r="G109" s="10"/>
      <c r="H109" s="10"/>
      <c r="I109" s="54">
        <f t="shared" si="25"/>
        <v>0</v>
      </c>
      <c r="J109" s="11"/>
      <c r="K109" s="11"/>
      <c r="L109" s="12"/>
      <c r="M109" s="13"/>
      <c r="N109" s="13"/>
      <c r="O109" s="13"/>
      <c r="P109" s="13"/>
      <c r="Q109" s="9"/>
      <c r="R109" s="36"/>
      <c r="S109" s="36"/>
      <c r="T109" s="36"/>
      <c r="U109" s="36"/>
      <c r="V109" s="176" t="str">
        <f t="shared" si="26"/>
        <v/>
      </c>
    </row>
    <row r="110" spans="1:22" x14ac:dyDescent="0.2">
      <c r="A110" s="247" t="s">
        <v>11</v>
      </c>
      <c r="B110" s="2"/>
      <c r="C110" s="2"/>
      <c r="D110" s="2"/>
      <c r="E110" s="2"/>
      <c r="F110" s="2"/>
      <c r="G110" s="2"/>
      <c r="H110" s="2"/>
      <c r="I110" s="52">
        <f t="shared" si="25"/>
        <v>0</v>
      </c>
      <c r="J110" s="3"/>
      <c r="K110" s="3"/>
      <c r="L110" s="4"/>
      <c r="M110" s="4"/>
      <c r="N110" s="4"/>
      <c r="O110" s="4"/>
      <c r="P110" s="4"/>
      <c r="Q110" s="5"/>
      <c r="R110" s="36"/>
      <c r="S110" s="36"/>
      <c r="T110" s="36"/>
      <c r="U110" s="36"/>
      <c r="V110" s="176" t="str">
        <f t="shared" si="26"/>
        <v/>
      </c>
    </row>
    <row r="111" spans="1:22" x14ac:dyDescent="0.2">
      <c r="A111" s="249">
        <f t="shared" si="27"/>
        <v>42699</v>
      </c>
      <c r="B111" s="10"/>
      <c r="C111" s="10"/>
      <c r="D111" s="10"/>
      <c r="E111" s="10"/>
      <c r="F111" s="10"/>
      <c r="G111" s="10"/>
      <c r="H111" s="10"/>
      <c r="I111" s="54">
        <f t="shared" si="25"/>
        <v>0</v>
      </c>
      <c r="J111" s="11"/>
      <c r="K111" s="11"/>
      <c r="L111" s="12"/>
      <c r="M111" s="13"/>
      <c r="N111" s="13"/>
      <c r="O111" s="13"/>
      <c r="P111" s="13"/>
      <c r="Q111" s="9"/>
      <c r="R111" s="36"/>
      <c r="S111" s="36"/>
      <c r="T111" s="36"/>
      <c r="U111" s="36"/>
      <c r="V111" s="176" t="str">
        <f t="shared" si="26"/>
        <v/>
      </c>
    </row>
    <row r="112" spans="1:22" x14ac:dyDescent="0.2">
      <c r="A112" s="247" t="s">
        <v>9</v>
      </c>
      <c r="B112" s="2"/>
      <c r="C112" s="2"/>
      <c r="D112" s="2"/>
      <c r="E112" s="2"/>
      <c r="F112" s="2"/>
      <c r="G112" s="2"/>
      <c r="H112" s="2"/>
      <c r="I112" s="52">
        <f t="shared" si="25"/>
        <v>0</v>
      </c>
      <c r="J112" s="3"/>
      <c r="K112" s="3"/>
      <c r="L112" s="4"/>
      <c r="M112" s="4"/>
      <c r="N112" s="4"/>
      <c r="O112" s="4"/>
      <c r="P112" s="4"/>
      <c r="Q112" s="204"/>
      <c r="R112" s="36"/>
      <c r="S112" s="36"/>
      <c r="T112" s="36"/>
      <c r="U112" s="36"/>
      <c r="V112" s="176" t="str">
        <f t="shared" si="26"/>
        <v/>
      </c>
    </row>
    <row r="113" spans="1:22" x14ac:dyDescent="0.2">
      <c r="A113" s="249">
        <f t="shared" si="27"/>
        <v>42700</v>
      </c>
      <c r="B113" s="10"/>
      <c r="C113" s="10"/>
      <c r="D113" s="10"/>
      <c r="E113" s="10"/>
      <c r="F113" s="10"/>
      <c r="G113" s="10"/>
      <c r="H113" s="10"/>
      <c r="I113" s="54">
        <f t="shared" si="25"/>
        <v>0</v>
      </c>
      <c r="J113" s="11"/>
      <c r="K113" s="11"/>
      <c r="L113" s="12"/>
      <c r="M113" s="13"/>
      <c r="N113" s="13"/>
      <c r="O113" s="13"/>
      <c r="P113" s="13"/>
      <c r="Q113" s="205"/>
      <c r="R113" s="36"/>
      <c r="S113" s="36"/>
      <c r="T113" s="36"/>
      <c r="U113" s="36"/>
      <c r="V113" s="176" t="str">
        <f t="shared" si="26"/>
        <v/>
      </c>
    </row>
    <row r="114" spans="1:22" x14ac:dyDescent="0.2">
      <c r="A114" s="247" t="s">
        <v>7</v>
      </c>
      <c r="B114" s="2"/>
      <c r="C114" s="2"/>
      <c r="D114" s="2"/>
      <c r="E114" s="2"/>
      <c r="F114" s="2"/>
      <c r="G114" s="2"/>
      <c r="H114" s="2"/>
      <c r="I114" s="52">
        <f t="shared" si="25"/>
        <v>0</v>
      </c>
      <c r="J114" s="3"/>
      <c r="K114" s="3"/>
      <c r="L114" s="4"/>
      <c r="M114" s="4"/>
      <c r="N114" s="4"/>
      <c r="O114" s="4"/>
      <c r="P114" s="4"/>
      <c r="Q114" s="204"/>
      <c r="R114" s="36"/>
      <c r="S114" s="36"/>
      <c r="T114" s="36"/>
      <c r="U114" s="36"/>
      <c r="V114" s="176" t="str">
        <f t="shared" si="26"/>
        <v/>
      </c>
    </row>
    <row r="115" spans="1:22" x14ac:dyDescent="0.2">
      <c r="A115" s="249">
        <f t="shared" si="27"/>
        <v>42701</v>
      </c>
      <c r="B115" s="15"/>
      <c r="C115" s="15"/>
      <c r="D115" s="15"/>
      <c r="E115" s="15"/>
      <c r="F115" s="15"/>
      <c r="G115" s="15"/>
      <c r="H115" s="15"/>
      <c r="I115" s="54">
        <f t="shared" si="25"/>
        <v>0</v>
      </c>
      <c r="J115" s="16"/>
      <c r="K115" s="16"/>
      <c r="L115" s="12"/>
      <c r="M115" s="13"/>
      <c r="N115" s="13"/>
      <c r="O115" s="13"/>
      <c r="P115" s="13"/>
      <c r="Q115" s="205"/>
      <c r="R115" s="36"/>
      <c r="S115" s="36"/>
      <c r="T115" s="36"/>
      <c r="U115" s="36"/>
      <c r="V115" s="176" t="str">
        <f t="shared" si="26"/>
        <v/>
      </c>
    </row>
    <row r="116" spans="1:22" x14ac:dyDescent="0.2">
      <c r="A116" s="247" t="s">
        <v>4</v>
      </c>
      <c r="B116" s="56">
        <f t="shared" ref="B116:G116" si="28">SUM(B102:B115)</f>
        <v>0</v>
      </c>
      <c r="C116" s="56">
        <f t="shared" si="28"/>
        <v>0</v>
      </c>
      <c r="D116" s="56">
        <f t="shared" si="28"/>
        <v>0</v>
      </c>
      <c r="E116" s="56">
        <f t="shared" si="28"/>
        <v>0</v>
      </c>
      <c r="F116" s="56">
        <f t="shared" si="28"/>
        <v>0</v>
      </c>
      <c r="G116" s="56">
        <f t="shared" si="28"/>
        <v>0</v>
      </c>
      <c r="H116" s="56">
        <f>SUM(H102:H115)</f>
        <v>0</v>
      </c>
      <c r="I116" s="57">
        <f>SUM(I102:I115)</f>
        <v>0</v>
      </c>
      <c r="J116" s="56" t="str">
        <f>IF(SUM(J102:J115)&gt;0, AVERAGE(J102:J115), "")</f>
        <v/>
      </c>
      <c r="K116" s="56" t="str">
        <f>IF(SUM(K102:K115)&gt;0, AVERAGE(K102:K115), "")</f>
        <v/>
      </c>
      <c r="L116" s="58">
        <f>SUM(L102:L115)</f>
        <v>0</v>
      </c>
      <c r="M116" s="58">
        <f>SUM(M102:M115)</f>
        <v>0</v>
      </c>
      <c r="N116" s="58">
        <f>SUM(N102:N115)</f>
        <v>0</v>
      </c>
      <c r="O116" s="58">
        <f>SUM(O102:O115)</f>
        <v>0</v>
      </c>
      <c r="P116" s="58">
        <f>SUM(P102:P115)</f>
        <v>0</v>
      </c>
      <c r="Q116" s="5"/>
      <c r="R116" s="36"/>
      <c r="S116" s="36"/>
      <c r="T116" s="36"/>
      <c r="U116" s="36"/>
      <c r="V116" s="36"/>
    </row>
    <row r="117" spans="1:22" x14ac:dyDescent="0.2">
      <c r="A117" s="250" t="s">
        <v>13</v>
      </c>
      <c r="B117" s="56">
        <f t="shared" ref="B117:G117" si="29">COUNT(B102:B115)</f>
        <v>0</v>
      </c>
      <c r="C117" s="56">
        <f t="shared" si="29"/>
        <v>0</v>
      </c>
      <c r="D117" s="56">
        <f t="shared" si="29"/>
        <v>0</v>
      </c>
      <c r="E117" s="56">
        <f t="shared" si="29"/>
        <v>0</v>
      </c>
      <c r="F117" s="56">
        <f t="shared" si="29"/>
        <v>0</v>
      </c>
      <c r="G117" s="56">
        <f t="shared" si="29"/>
        <v>0</v>
      </c>
      <c r="H117" s="56">
        <f>COUNT(H102:H115)</f>
        <v>0</v>
      </c>
      <c r="I117" s="57">
        <f>SUM(B117:H117)</f>
        <v>0</v>
      </c>
      <c r="J117" s="56"/>
      <c r="K117" s="56"/>
      <c r="L117" s="59"/>
      <c r="M117" s="59"/>
      <c r="N117" s="59"/>
      <c r="O117" s="59"/>
      <c r="P117" s="59"/>
      <c r="Q117" s="17"/>
      <c r="R117" s="36"/>
      <c r="S117" s="36"/>
      <c r="T117" s="36"/>
      <c r="U117" s="36"/>
      <c r="V117" s="36"/>
    </row>
    <row r="118" spans="1:22" x14ac:dyDescent="0.2">
      <c r="A118" s="244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36"/>
      <c r="S118" s="36"/>
      <c r="T118" s="36"/>
      <c r="U118" s="177"/>
      <c r="V118" s="176" t="str">
        <f>IF(SUM(V102:V115)&gt;0, (AVERAGE(V102:V115)), "")</f>
        <v/>
      </c>
    </row>
    <row r="119" spans="1:22" x14ac:dyDescent="0.2">
      <c r="A119" s="245" t="s">
        <v>2</v>
      </c>
      <c r="B119" s="37"/>
      <c r="C119" s="38">
        <f>C100+1</f>
        <v>48</v>
      </c>
      <c r="D119" s="39"/>
      <c r="E119" s="39"/>
      <c r="F119" s="39"/>
      <c r="G119" s="39"/>
      <c r="H119" s="39"/>
      <c r="I119" s="39"/>
      <c r="J119" s="39"/>
      <c r="K119" s="39"/>
      <c r="L119" s="40" t="str">
        <f>Start!$D$27</f>
        <v>Ju</v>
      </c>
      <c r="M119" s="40" t="str">
        <f>Start!$E$27</f>
        <v>Hi</v>
      </c>
      <c r="N119" s="40" t="str">
        <f>Start!$F$27</f>
        <v>Su</v>
      </c>
      <c r="O119" s="40" t="str">
        <f>Start!$G$27</f>
        <v>Py</v>
      </c>
      <c r="P119" s="179" t="s">
        <v>75</v>
      </c>
      <c r="Q119" s="41" t="s">
        <v>3</v>
      </c>
      <c r="R119" s="36"/>
      <c r="S119" s="36"/>
      <c r="T119" s="36"/>
      <c r="U119" s="36"/>
      <c r="V119" s="36"/>
    </row>
    <row r="120" spans="1:22" x14ac:dyDescent="0.2">
      <c r="A120" s="246"/>
      <c r="B120" s="42">
        <v>1</v>
      </c>
      <c r="C120" s="43">
        <v>2</v>
      </c>
      <c r="D120" s="44">
        <v>3</v>
      </c>
      <c r="E120" s="45">
        <v>4</v>
      </c>
      <c r="F120" s="46">
        <v>5</v>
      </c>
      <c r="G120" s="47">
        <v>6</v>
      </c>
      <c r="H120" s="235">
        <v>7</v>
      </c>
      <c r="I120" s="48" t="s">
        <v>4</v>
      </c>
      <c r="J120" s="49" t="s">
        <v>58</v>
      </c>
      <c r="K120" s="49" t="s">
        <v>59</v>
      </c>
      <c r="L120" s="50" t="s">
        <v>5</v>
      </c>
      <c r="M120" s="50" t="s">
        <v>5</v>
      </c>
      <c r="N120" s="50" t="s">
        <v>5</v>
      </c>
      <c r="O120" s="173" t="s">
        <v>5</v>
      </c>
      <c r="P120" s="173" t="s">
        <v>15</v>
      </c>
      <c r="Q120" s="51"/>
      <c r="R120" s="36"/>
      <c r="S120" s="36"/>
      <c r="T120" s="36"/>
      <c r="U120" s="36"/>
      <c r="V120" s="36"/>
    </row>
    <row r="121" spans="1:22" x14ac:dyDescent="0.2">
      <c r="A121" s="247" t="s">
        <v>6</v>
      </c>
      <c r="B121" s="2"/>
      <c r="C121" s="2"/>
      <c r="D121" s="2"/>
      <c r="E121" s="2"/>
      <c r="F121" s="2"/>
      <c r="G121" s="2"/>
      <c r="H121" s="2"/>
      <c r="I121" s="52">
        <f t="shared" ref="I121:I134" si="30">SUM(B121:H121)</f>
        <v>0</v>
      </c>
      <c r="J121" s="3"/>
      <c r="K121" s="3"/>
      <c r="L121" s="4"/>
      <c r="M121" s="4"/>
      <c r="N121" s="4"/>
      <c r="O121" s="4"/>
      <c r="P121" s="4"/>
      <c r="Q121" s="204"/>
      <c r="R121" s="36"/>
      <c r="S121" s="36"/>
      <c r="T121" s="36"/>
      <c r="U121" s="36"/>
      <c r="V121" s="176" t="str">
        <f t="shared" ref="V121:V134" si="31">IF(SUM(L121:O121)&gt;0, (SUM(B121:D121,G121,F121)/SUM(L121:O121)/1440), "")</f>
        <v/>
      </c>
    </row>
    <row r="122" spans="1:22" x14ac:dyDescent="0.2">
      <c r="A122" s="248">
        <f>A115+1</f>
        <v>42702</v>
      </c>
      <c r="B122" s="6"/>
      <c r="C122" s="6"/>
      <c r="D122" s="6"/>
      <c r="E122" s="6"/>
      <c r="F122" s="6"/>
      <c r="G122" s="6"/>
      <c r="H122" s="6"/>
      <c r="I122" s="53">
        <f t="shared" si="30"/>
        <v>0</v>
      </c>
      <c r="J122" s="7"/>
      <c r="K122" s="7"/>
      <c r="L122" s="8"/>
      <c r="M122" s="8"/>
      <c r="N122" s="8"/>
      <c r="O122" s="8"/>
      <c r="P122" s="8"/>
      <c r="Q122" s="9"/>
      <c r="R122" s="36"/>
      <c r="S122" s="36"/>
      <c r="T122" s="36"/>
      <c r="U122" s="36"/>
      <c r="V122" s="176" t="str">
        <f t="shared" si="31"/>
        <v/>
      </c>
    </row>
    <row r="123" spans="1:22" x14ac:dyDescent="0.2">
      <c r="A123" s="247" t="s">
        <v>8</v>
      </c>
      <c r="B123" s="2"/>
      <c r="C123" s="2"/>
      <c r="D123" s="2"/>
      <c r="E123" s="2"/>
      <c r="F123" s="2"/>
      <c r="G123" s="2"/>
      <c r="H123" s="2"/>
      <c r="I123" s="52">
        <f t="shared" si="30"/>
        <v>0</v>
      </c>
      <c r="J123" s="3"/>
      <c r="K123" s="3"/>
      <c r="L123" s="4"/>
      <c r="M123" s="4"/>
      <c r="N123" s="4"/>
      <c r="O123" s="4"/>
      <c r="P123" s="4"/>
      <c r="Q123" s="204"/>
      <c r="R123" s="36"/>
      <c r="S123" s="36"/>
      <c r="T123" s="36"/>
      <c r="U123" s="36"/>
      <c r="V123" s="176" t="str">
        <f t="shared" si="31"/>
        <v/>
      </c>
    </row>
    <row r="124" spans="1:22" x14ac:dyDescent="0.2">
      <c r="A124" s="248">
        <f>A122+1</f>
        <v>42703</v>
      </c>
      <c r="B124" s="10"/>
      <c r="C124" s="10"/>
      <c r="D124" s="10"/>
      <c r="E124" s="10"/>
      <c r="F124" s="10"/>
      <c r="G124" s="10"/>
      <c r="H124" s="10"/>
      <c r="I124" s="54">
        <f t="shared" si="30"/>
        <v>0</v>
      </c>
      <c r="J124" s="11"/>
      <c r="K124" s="11"/>
      <c r="L124" s="12"/>
      <c r="M124" s="13"/>
      <c r="N124" s="13"/>
      <c r="O124" s="13"/>
      <c r="P124" s="13"/>
      <c r="Q124" s="205"/>
      <c r="R124" s="36"/>
      <c r="S124" s="36"/>
      <c r="T124" s="36"/>
      <c r="U124" s="36"/>
      <c r="V124" s="176" t="str">
        <f t="shared" si="31"/>
        <v/>
      </c>
    </row>
    <row r="125" spans="1:22" x14ac:dyDescent="0.2">
      <c r="A125" s="247" t="s">
        <v>10</v>
      </c>
      <c r="B125" s="2"/>
      <c r="C125" s="2"/>
      <c r="D125" s="2"/>
      <c r="E125" s="2"/>
      <c r="F125" s="2"/>
      <c r="G125" s="143"/>
      <c r="H125" s="143"/>
      <c r="I125" s="52">
        <f t="shared" si="30"/>
        <v>0</v>
      </c>
      <c r="J125" s="3"/>
      <c r="K125" s="3"/>
      <c r="L125" s="4"/>
      <c r="M125" s="4"/>
      <c r="N125" s="4"/>
      <c r="O125" s="4"/>
      <c r="P125" s="4"/>
      <c r="Q125" s="204"/>
      <c r="R125" s="36"/>
      <c r="S125" s="36"/>
      <c r="T125" s="36"/>
      <c r="U125" s="36"/>
      <c r="V125" s="176" t="str">
        <f t="shared" si="31"/>
        <v/>
      </c>
    </row>
    <row r="126" spans="1:22" x14ac:dyDescent="0.2">
      <c r="A126" s="249">
        <f>A124+1</f>
        <v>42704</v>
      </c>
      <c r="B126" s="6"/>
      <c r="C126" s="6"/>
      <c r="D126" s="6"/>
      <c r="E126" s="6"/>
      <c r="F126" s="6"/>
      <c r="G126" s="6"/>
      <c r="H126" s="6"/>
      <c r="I126" s="53">
        <f t="shared" si="30"/>
        <v>0</v>
      </c>
      <c r="J126" s="7"/>
      <c r="K126" s="7"/>
      <c r="L126" s="14"/>
      <c r="M126" s="8"/>
      <c r="N126" s="8"/>
      <c r="O126" s="8"/>
      <c r="P126" s="8"/>
      <c r="Q126" s="9"/>
      <c r="R126" s="36"/>
      <c r="S126" s="36"/>
      <c r="T126" s="36"/>
      <c r="U126" s="36"/>
      <c r="V126" s="176" t="str">
        <f t="shared" si="31"/>
        <v/>
      </c>
    </row>
    <row r="127" spans="1:22" x14ac:dyDescent="0.2">
      <c r="A127" s="249" t="s">
        <v>12</v>
      </c>
      <c r="B127" s="2"/>
      <c r="C127" s="2"/>
      <c r="D127" s="2"/>
      <c r="E127" s="2"/>
      <c r="F127" s="2"/>
      <c r="G127" s="2"/>
      <c r="H127" s="2"/>
      <c r="I127" s="52">
        <f t="shared" si="30"/>
        <v>0</v>
      </c>
      <c r="J127" s="3"/>
      <c r="K127" s="3"/>
      <c r="L127" s="4"/>
      <c r="M127" s="4"/>
      <c r="N127" s="4"/>
      <c r="O127" s="4"/>
      <c r="P127" s="4"/>
      <c r="Q127" s="204"/>
      <c r="R127" s="36"/>
      <c r="S127" s="36"/>
      <c r="T127" s="36"/>
      <c r="U127" s="36"/>
      <c r="V127" s="176" t="str">
        <f t="shared" si="31"/>
        <v/>
      </c>
    </row>
    <row r="128" spans="1:22" x14ac:dyDescent="0.2">
      <c r="A128" s="249">
        <f t="shared" ref="A128:A134" si="32">A126+1</f>
        <v>42705</v>
      </c>
      <c r="B128" s="10"/>
      <c r="C128" s="10"/>
      <c r="D128" s="10"/>
      <c r="E128" s="10"/>
      <c r="F128" s="10"/>
      <c r="G128" s="10"/>
      <c r="H128" s="10"/>
      <c r="I128" s="54">
        <f t="shared" si="30"/>
        <v>0</v>
      </c>
      <c r="J128" s="11"/>
      <c r="K128" s="11"/>
      <c r="L128" s="12"/>
      <c r="M128" s="13"/>
      <c r="N128" s="13"/>
      <c r="O128" s="13"/>
      <c r="P128" s="13"/>
      <c r="Q128" s="9"/>
      <c r="R128" s="36"/>
      <c r="S128" s="36"/>
      <c r="T128" s="36"/>
      <c r="U128" s="36"/>
      <c r="V128" s="176" t="str">
        <f t="shared" si="31"/>
        <v/>
      </c>
    </row>
    <row r="129" spans="1:22" x14ac:dyDescent="0.2">
      <c r="A129" s="247" t="s">
        <v>11</v>
      </c>
      <c r="B129" s="2"/>
      <c r="C129" s="2"/>
      <c r="D129" s="2"/>
      <c r="E129" s="2"/>
      <c r="F129" s="2"/>
      <c r="G129" s="2"/>
      <c r="H129" s="2"/>
      <c r="I129" s="52">
        <f t="shared" si="30"/>
        <v>0</v>
      </c>
      <c r="J129" s="3"/>
      <c r="K129" s="3"/>
      <c r="L129" s="4"/>
      <c r="M129" s="4"/>
      <c r="N129" s="4"/>
      <c r="O129" s="4"/>
      <c r="P129" s="4"/>
      <c r="Q129" s="204"/>
      <c r="R129" s="36"/>
      <c r="S129" s="36"/>
      <c r="T129" s="36"/>
      <c r="U129" s="36"/>
      <c r="V129" s="176" t="str">
        <f t="shared" si="31"/>
        <v/>
      </c>
    </row>
    <row r="130" spans="1:22" x14ac:dyDescent="0.2">
      <c r="A130" s="249">
        <f t="shared" si="32"/>
        <v>42706</v>
      </c>
      <c r="B130" s="10"/>
      <c r="C130" s="10"/>
      <c r="D130" s="10"/>
      <c r="E130" s="10"/>
      <c r="F130" s="10"/>
      <c r="G130" s="10"/>
      <c r="H130" s="10"/>
      <c r="I130" s="54">
        <f t="shared" si="30"/>
        <v>0</v>
      </c>
      <c r="J130" s="11"/>
      <c r="K130" s="11"/>
      <c r="L130" s="12"/>
      <c r="M130" s="13"/>
      <c r="N130" s="13"/>
      <c r="O130" s="13"/>
      <c r="P130" s="13"/>
      <c r="Q130" s="205"/>
      <c r="R130" s="36"/>
      <c r="S130" s="36"/>
      <c r="T130" s="36"/>
      <c r="U130" s="36"/>
      <c r="V130" s="176" t="str">
        <f t="shared" si="31"/>
        <v/>
      </c>
    </row>
    <row r="131" spans="1:22" x14ac:dyDescent="0.2">
      <c r="A131" s="247" t="s">
        <v>9</v>
      </c>
      <c r="B131" s="2"/>
      <c r="C131" s="2"/>
      <c r="D131" s="2"/>
      <c r="E131" s="2"/>
      <c r="F131" s="2"/>
      <c r="G131" s="2"/>
      <c r="H131" s="2"/>
      <c r="I131" s="52">
        <f t="shared" si="30"/>
        <v>0</v>
      </c>
      <c r="J131" s="3"/>
      <c r="K131" s="3"/>
      <c r="L131" s="4"/>
      <c r="M131" s="4"/>
      <c r="N131" s="4"/>
      <c r="O131" s="4"/>
      <c r="P131" s="4"/>
      <c r="Q131" s="5"/>
      <c r="R131" s="36"/>
      <c r="S131" s="36"/>
      <c r="T131" s="36"/>
      <c r="U131" s="36"/>
      <c r="V131" s="176" t="str">
        <f t="shared" si="31"/>
        <v/>
      </c>
    </row>
    <row r="132" spans="1:22" x14ac:dyDescent="0.2">
      <c r="A132" s="249">
        <f t="shared" si="32"/>
        <v>42707</v>
      </c>
      <c r="B132" s="10"/>
      <c r="C132" s="10"/>
      <c r="D132" s="10"/>
      <c r="E132" s="10"/>
      <c r="F132" s="10"/>
      <c r="G132" s="10"/>
      <c r="H132" s="10"/>
      <c r="I132" s="54">
        <f t="shared" si="30"/>
        <v>0</v>
      </c>
      <c r="J132" s="11"/>
      <c r="K132" s="11"/>
      <c r="L132" s="12"/>
      <c r="M132" s="13"/>
      <c r="N132" s="13"/>
      <c r="O132" s="13"/>
      <c r="P132" s="13"/>
      <c r="Q132" s="9"/>
      <c r="R132" s="36"/>
      <c r="S132" s="36"/>
      <c r="T132" s="36"/>
      <c r="U132" s="36"/>
      <c r="V132" s="176" t="str">
        <f t="shared" si="31"/>
        <v/>
      </c>
    </row>
    <row r="133" spans="1:22" x14ac:dyDescent="0.2">
      <c r="A133" s="247" t="s">
        <v>7</v>
      </c>
      <c r="B133" s="2"/>
      <c r="C133" s="2"/>
      <c r="D133" s="2"/>
      <c r="E133" s="2"/>
      <c r="F133" s="2"/>
      <c r="G133" s="2"/>
      <c r="H133" s="2"/>
      <c r="I133" s="52">
        <f t="shared" si="30"/>
        <v>0</v>
      </c>
      <c r="J133" s="3"/>
      <c r="K133" s="3"/>
      <c r="L133" s="4"/>
      <c r="M133" s="4"/>
      <c r="N133" s="4"/>
      <c r="O133" s="4"/>
      <c r="P133" s="4"/>
      <c r="Q133" s="5"/>
      <c r="R133" s="36"/>
      <c r="S133" s="36"/>
      <c r="T133" s="36"/>
      <c r="U133" s="36"/>
      <c r="V133" s="176" t="str">
        <f t="shared" si="31"/>
        <v/>
      </c>
    </row>
    <row r="134" spans="1:22" x14ac:dyDescent="0.2">
      <c r="A134" s="249">
        <f t="shared" si="32"/>
        <v>42708</v>
      </c>
      <c r="B134" s="15"/>
      <c r="C134" s="15"/>
      <c r="D134" s="15"/>
      <c r="E134" s="15"/>
      <c r="F134" s="15"/>
      <c r="G134" s="15"/>
      <c r="H134" s="15"/>
      <c r="I134" s="54">
        <f t="shared" si="30"/>
        <v>0</v>
      </c>
      <c r="J134" s="16"/>
      <c r="K134" s="16"/>
      <c r="L134" s="12"/>
      <c r="M134" s="13"/>
      <c r="N134" s="13"/>
      <c r="O134" s="13"/>
      <c r="P134" s="13"/>
      <c r="Q134" s="9"/>
      <c r="R134" s="36"/>
      <c r="S134" s="36"/>
      <c r="T134" s="36"/>
      <c r="U134" s="36"/>
      <c r="V134" s="176" t="str">
        <f t="shared" si="31"/>
        <v/>
      </c>
    </row>
    <row r="135" spans="1:22" x14ac:dyDescent="0.2">
      <c r="A135" s="247" t="s">
        <v>4</v>
      </c>
      <c r="B135" s="56">
        <f t="shared" ref="B135:G135" si="33">SUM(B121:B134)</f>
        <v>0</v>
      </c>
      <c r="C135" s="56">
        <f t="shared" si="33"/>
        <v>0</v>
      </c>
      <c r="D135" s="56">
        <f t="shared" si="33"/>
        <v>0</v>
      </c>
      <c r="E135" s="56">
        <f t="shared" si="33"/>
        <v>0</v>
      </c>
      <c r="F135" s="56">
        <f t="shared" si="33"/>
        <v>0</v>
      </c>
      <c r="G135" s="56">
        <f t="shared" si="33"/>
        <v>0</v>
      </c>
      <c r="H135" s="56">
        <f>SUM(H121:H134)</f>
        <v>0</v>
      </c>
      <c r="I135" s="57">
        <f>SUM(I121:I134)</f>
        <v>0</v>
      </c>
      <c r="J135" s="56" t="str">
        <f>IF(SUM(J121:J134)&gt;0, AVERAGE(J121:J134), "")</f>
        <v/>
      </c>
      <c r="K135" s="56" t="str">
        <f>IF(SUM(K121:K134)&gt;0, AVERAGE(K121:K134), "")</f>
        <v/>
      </c>
      <c r="L135" s="58">
        <f>SUM(L121:L134)</f>
        <v>0</v>
      </c>
      <c r="M135" s="58">
        <f>SUM(M121:M134)</f>
        <v>0</v>
      </c>
      <c r="N135" s="58">
        <f>SUM(N121:N134)</f>
        <v>0</v>
      </c>
      <c r="O135" s="58">
        <f>SUM(O121:O134)</f>
        <v>0</v>
      </c>
      <c r="P135" s="58">
        <f>SUM(P121:P134)</f>
        <v>0</v>
      </c>
      <c r="Q135" s="5"/>
      <c r="R135" s="36"/>
      <c r="S135" s="36"/>
      <c r="T135" s="36"/>
      <c r="U135" s="36"/>
      <c r="V135" s="36"/>
    </row>
    <row r="136" spans="1:22" x14ac:dyDescent="0.2">
      <c r="A136" s="250" t="s">
        <v>13</v>
      </c>
      <c r="B136" s="56">
        <f t="shared" ref="B136:G136" si="34">COUNT(B121:B134)</f>
        <v>0</v>
      </c>
      <c r="C136" s="56">
        <f t="shared" si="34"/>
        <v>0</v>
      </c>
      <c r="D136" s="56">
        <f t="shared" si="34"/>
        <v>0</v>
      </c>
      <c r="E136" s="56">
        <f t="shared" si="34"/>
        <v>0</v>
      </c>
      <c r="F136" s="56">
        <f t="shared" si="34"/>
        <v>0</v>
      </c>
      <c r="G136" s="56">
        <f t="shared" si="34"/>
        <v>0</v>
      </c>
      <c r="H136" s="56">
        <f>COUNT(H121:H134)</f>
        <v>0</v>
      </c>
      <c r="I136" s="57">
        <f>SUM(B136:H136)</f>
        <v>0</v>
      </c>
      <c r="J136" s="56"/>
      <c r="K136" s="56"/>
      <c r="L136" s="59"/>
      <c r="M136" s="59"/>
      <c r="N136" s="59"/>
      <c r="O136" s="59"/>
      <c r="P136" s="59"/>
      <c r="Q136" s="17"/>
      <c r="R136" s="36"/>
      <c r="S136" s="36"/>
      <c r="T136" s="36"/>
      <c r="U136" s="36"/>
      <c r="V136" s="36"/>
    </row>
    <row r="137" spans="1:22" x14ac:dyDescent="0.2">
      <c r="A137" s="244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36"/>
      <c r="S137" s="36"/>
      <c r="T137" s="36"/>
      <c r="U137" s="177"/>
      <c r="V137" s="176" t="str">
        <f>IF(SUM(V121:V134)&gt;0, (AVERAGE(V121:V134)), "")</f>
        <v/>
      </c>
    </row>
    <row r="138" spans="1:22" x14ac:dyDescent="0.2">
      <c r="A138" s="245" t="s">
        <v>2</v>
      </c>
      <c r="B138" s="37"/>
      <c r="C138" s="38">
        <f>C119+1</f>
        <v>49</v>
      </c>
      <c r="D138" s="39"/>
      <c r="E138" s="39"/>
      <c r="F138" s="39"/>
      <c r="G138" s="39"/>
      <c r="H138" s="39"/>
      <c r="I138" s="39"/>
      <c r="J138" s="39"/>
      <c r="K138" s="39"/>
      <c r="L138" s="40" t="str">
        <f>Start!$D$27</f>
        <v>Ju</v>
      </c>
      <c r="M138" s="40" t="str">
        <f>Start!$E$27</f>
        <v>Hi</v>
      </c>
      <c r="N138" s="40" t="str">
        <f>Start!$F$27</f>
        <v>Su</v>
      </c>
      <c r="O138" s="40" t="str">
        <f>Start!$G$27</f>
        <v>Py</v>
      </c>
      <c r="P138" s="179" t="s">
        <v>75</v>
      </c>
      <c r="Q138" s="41" t="s">
        <v>3</v>
      </c>
      <c r="R138" s="36"/>
      <c r="S138" s="36"/>
      <c r="T138" s="36"/>
      <c r="U138" s="36"/>
      <c r="V138" s="36"/>
    </row>
    <row r="139" spans="1:22" x14ac:dyDescent="0.2">
      <c r="A139" s="246"/>
      <c r="B139" s="42">
        <v>1</v>
      </c>
      <c r="C139" s="43">
        <v>2</v>
      </c>
      <c r="D139" s="44">
        <v>3</v>
      </c>
      <c r="E139" s="45">
        <v>4</v>
      </c>
      <c r="F139" s="46">
        <v>5</v>
      </c>
      <c r="G139" s="47">
        <v>6</v>
      </c>
      <c r="H139" s="235">
        <v>7</v>
      </c>
      <c r="I139" s="48" t="s">
        <v>4</v>
      </c>
      <c r="J139" s="49" t="s">
        <v>58</v>
      </c>
      <c r="K139" s="49" t="s">
        <v>59</v>
      </c>
      <c r="L139" s="50" t="s">
        <v>5</v>
      </c>
      <c r="M139" s="50" t="s">
        <v>5</v>
      </c>
      <c r="N139" s="50" t="s">
        <v>5</v>
      </c>
      <c r="O139" s="173" t="s">
        <v>5</v>
      </c>
      <c r="P139" s="173" t="s">
        <v>15</v>
      </c>
      <c r="Q139" s="51"/>
      <c r="R139" s="36"/>
      <c r="S139" s="36"/>
      <c r="T139" s="36"/>
      <c r="U139" s="36"/>
      <c r="V139" s="36"/>
    </row>
    <row r="140" spans="1:22" x14ac:dyDescent="0.2">
      <c r="A140" s="247" t="s">
        <v>6</v>
      </c>
      <c r="B140" s="2"/>
      <c r="C140" s="2"/>
      <c r="D140" s="2"/>
      <c r="E140" s="2"/>
      <c r="F140" s="2"/>
      <c r="G140" s="2"/>
      <c r="H140" s="2"/>
      <c r="I140" s="52">
        <f t="shared" ref="I140:I153" si="35">SUM(B140:H140)</f>
        <v>0</v>
      </c>
      <c r="J140" s="3"/>
      <c r="K140" s="3"/>
      <c r="L140" s="4"/>
      <c r="M140" s="4"/>
      <c r="N140" s="4"/>
      <c r="O140" s="4"/>
      <c r="P140" s="4"/>
      <c r="Q140" s="5"/>
      <c r="R140" s="36"/>
      <c r="S140" s="36"/>
      <c r="T140" s="36"/>
      <c r="U140" s="36"/>
      <c r="V140" s="176" t="str">
        <f t="shared" ref="V140:V153" si="36">IF(SUM(L140:O140)&gt;0, (SUM(B140:D140,G140,F140)/SUM(L140:O140)/1440), "")</f>
        <v/>
      </c>
    </row>
    <row r="141" spans="1:22" x14ac:dyDescent="0.2">
      <c r="A141" s="248">
        <f>A134+1</f>
        <v>42709</v>
      </c>
      <c r="B141" s="6"/>
      <c r="C141" s="6"/>
      <c r="D141" s="6"/>
      <c r="E141" s="6"/>
      <c r="F141" s="6"/>
      <c r="G141" s="6"/>
      <c r="H141" s="6"/>
      <c r="I141" s="53">
        <f t="shared" si="35"/>
        <v>0</v>
      </c>
      <c r="J141" s="7"/>
      <c r="K141" s="7"/>
      <c r="L141" s="8"/>
      <c r="M141" s="8"/>
      <c r="N141" s="8"/>
      <c r="O141" s="8"/>
      <c r="P141" s="8"/>
      <c r="Q141" s="9"/>
      <c r="R141" s="36"/>
      <c r="S141" s="36"/>
      <c r="T141" s="36"/>
      <c r="U141" s="36"/>
      <c r="V141" s="176" t="str">
        <f t="shared" si="36"/>
        <v/>
      </c>
    </row>
    <row r="142" spans="1:22" x14ac:dyDescent="0.2">
      <c r="A142" s="247" t="s">
        <v>8</v>
      </c>
      <c r="B142" s="2"/>
      <c r="C142" s="2"/>
      <c r="D142" s="2"/>
      <c r="E142" s="2"/>
      <c r="F142" s="2"/>
      <c r="G142" s="2"/>
      <c r="H142" s="2"/>
      <c r="I142" s="52">
        <f t="shared" si="35"/>
        <v>0</v>
      </c>
      <c r="J142" s="3"/>
      <c r="K142" s="3"/>
      <c r="L142" s="4"/>
      <c r="M142" s="4"/>
      <c r="N142" s="4"/>
      <c r="O142" s="4"/>
      <c r="P142" s="4"/>
      <c r="Q142" s="5"/>
      <c r="R142" s="36"/>
      <c r="S142" s="36"/>
      <c r="T142" s="36"/>
      <c r="U142" s="36"/>
      <c r="V142" s="176" t="str">
        <f t="shared" si="36"/>
        <v/>
      </c>
    </row>
    <row r="143" spans="1:22" x14ac:dyDescent="0.2">
      <c r="A143" s="248">
        <f>A141+1</f>
        <v>42710</v>
      </c>
      <c r="B143" s="10"/>
      <c r="C143" s="10"/>
      <c r="D143" s="10"/>
      <c r="E143" s="10"/>
      <c r="F143" s="10"/>
      <c r="G143" s="10"/>
      <c r="H143" s="10"/>
      <c r="I143" s="54">
        <f t="shared" si="35"/>
        <v>0</v>
      </c>
      <c r="J143" s="11"/>
      <c r="K143" s="11"/>
      <c r="L143" s="12"/>
      <c r="M143" s="13"/>
      <c r="N143" s="13"/>
      <c r="O143" s="13"/>
      <c r="P143" s="13"/>
      <c r="Q143" s="9"/>
      <c r="R143" s="36"/>
      <c r="S143" s="36"/>
      <c r="T143" s="36"/>
      <c r="U143" s="36"/>
      <c r="V143" s="176" t="str">
        <f t="shared" si="36"/>
        <v/>
      </c>
    </row>
    <row r="144" spans="1:22" x14ac:dyDescent="0.2">
      <c r="A144" s="247" t="s">
        <v>10</v>
      </c>
      <c r="B144" s="2"/>
      <c r="C144" s="2"/>
      <c r="D144" s="2"/>
      <c r="E144" s="2"/>
      <c r="F144" s="2"/>
      <c r="G144" s="143"/>
      <c r="H144" s="143"/>
      <c r="I144" s="52">
        <f t="shared" si="35"/>
        <v>0</v>
      </c>
      <c r="J144" s="3"/>
      <c r="K144" s="3"/>
      <c r="L144" s="4"/>
      <c r="M144" s="4"/>
      <c r="N144" s="4"/>
      <c r="O144" s="4"/>
      <c r="P144" s="4"/>
      <c r="Q144" s="5"/>
      <c r="R144" s="36"/>
      <c r="S144" s="36"/>
      <c r="T144" s="36"/>
      <c r="U144" s="36"/>
      <c r="V144" s="176" t="str">
        <f t="shared" si="36"/>
        <v/>
      </c>
    </row>
    <row r="145" spans="1:22" x14ac:dyDescent="0.2">
      <c r="A145" s="249">
        <f>A143+1</f>
        <v>42711</v>
      </c>
      <c r="B145" s="6"/>
      <c r="C145" s="6"/>
      <c r="D145" s="6"/>
      <c r="E145" s="6"/>
      <c r="F145" s="6"/>
      <c r="G145" s="6"/>
      <c r="H145" s="6"/>
      <c r="I145" s="53">
        <f t="shared" si="35"/>
        <v>0</v>
      </c>
      <c r="J145" s="7"/>
      <c r="K145" s="7"/>
      <c r="L145" s="14"/>
      <c r="M145" s="8"/>
      <c r="N145" s="8"/>
      <c r="O145" s="8"/>
      <c r="P145" s="8"/>
      <c r="Q145" s="9"/>
      <c r="R145" s="36"/>
      <c r="S145" s="36"/>
      <c r="T145" s="36"/>
      <c r="U145" s="36"/>
      <c r="V145" s="176" t="str">
        <f t="shared" si="36"/>
        <v/>
      </c>
    </row>
    <row r="146" spans="1:22" x14ac:dyDescent="0.2">
      <c r="A146" s="249" t="s">
        <v>12</v>
      </c>
      <c r="B146" s="2"/>
      <c r="C146" s="2"/>
      <c r="D146" s="2"/>
      <c r="E146" s="2"/>
      <c r="F146" s="2"/>
      <c r="G146" s="2"/>
      <c r="H146" s="2"/>
      <c r="I146" s="52">
        <f t="shared" si="35"/>
        <v>0</v>
      </c>
      <c r="J146" s="3"/>
      <c r="K146" s="3"/>
      <c r="L146" s="4"/>
      <c r="M146" s="4"/>
      <c r="N146" s="4"/>
      <c r="O146" s="4"/>
      <c r="P146" s="4"/>
      <c r="Q146" s="5"/>
      <c r="R146" s="36"/>
      <c r="S146" s="36"/>
      <c r="T146" s="36"/>
      <c r="U146" s="36"/>
      <c r="V146" s="176" t="str">
        <f t="shared" si="36"/>
        <v/>
      </c>
    </row>
    <row r="147" spans="1:22" x14ac:dyDescent="0.2">
      <c r="A147" s="249">
        <f t="shared" ref="A147:A153" si="37">A145+1</f>
        <v>42712</v>
      </c>
      <c r="B147" s="10"/>
      <c r="C147" s="10"/>
      <c r="D147" s="10"/>
      <c r="E147" s="10"/>
      <c r="F147" s="10"/>
      <c r="G147" s="10"/>
      <c r="H147" s="10"/>
      <c r="I147" s="54">
        <f t="shared" si="35"/>
        <v>0</v>
      </c>
      <c r="J147" s="11"/>
      <c r="K147" s="11"/>
      <c r="L147" s="12"/>
      <c r="M147" s="13"/>
      <c r="N147" s="13"/>
      <c r="O147" s="13"/>
      <c r="P147" s="13"/>
      <c r="Q147" s="9"/>
      <c r="R147" s="36"/>
      <c r="S147" s="36"/>
      <c r="T147" s="36"/>
      <c r="U147" s="36"/>
      <c r="V147" s="176" t="str">
        <f t="shared" si="36"/>
        <v/>
      </c>
    </row>
    <row r="148" spans="1:22" x14ac:dyDescent="0.2">
      <c r="A148" s="247" t="s">
        <v>11</v>
      </c>
      <c r="B148" s="2"/>
      <c r="C148" s="2"/>
      <c r="D148" s="2"/>
      <c r="E148" s="2"/>
      <c r="F148" s="2"/>
      <c r="G148" s="2"/>
      <c r="H148" s="2"/>
      <c r="I148" s="52">
        <f t="shared" si="35"/>
        <v>0</v>
      </c>
      <c r="J148" s="3"/>
      <c r="K148" s="3"/>
      <c r="L148" s="4"/>
      <c r="M148" s="4"/>
      <c r="N148" s="4"/>
      <c r="O148" s="4"/>
      <c r="P148" s="4"/>
      <c r="Q148" s="5"/>
      <c r="R148" s="36"/>
      <c r="S148" s="36"/>
      <c r="T148" s="36"/>
      <c r="U148" s="36"/>
      <c r="V148" s="176" t="str">
        <f t="shared" si="36"/>
        <v/>
      </c>
    </row>
    <row r="149" spans="1:22" x14ac:dyDescent="0.2">
      <c r="A149" s="249">
        <f t="shared" si="37"/>
        <v>42713</v>
      </c>
      <c r="B149" s="10"/>
      <c r="C149" s="10"/>
      <c r="D149" s="10"/>
      <c r="E149" s="10"/>
      <c r="F149" s="10"/>
      <c r="G149" s="10"/>
      <c r="H149" s="10"/>
      <c r="I149" s="54">
        <f t="shared" si="35"/>
        <v>0</v>
      </c>
      <c r="J149" s="11"/>
      <c r="K149" s="11"/>
      <c r="L149" s="12"/>
      <c r="M149" s="13"/>
      <c r="N149" s="13"/>
      <c r="O149" s="13"/>
      <c r="P149" s="13"/>
      <c r="Q149" s="9"/>
      <c r="R149" s="36"/>
      <c r="S149" s="36"/>
      <c r="T149" s="36"/>
      <c r="U149" s="36"/>
      <c r="V149" s="176" t="str">
        <f t="shared" si="36"/>
        <v/>
      </c>
    </row>
    <row r="150" spans="1:22" x14ac:dyDescent="0.2">
      <c r="A150" s="247" t="s">
        <v>9</v>
      </c>
      <c r="B150" s="2"/>
      <c r="C150" s="2"/>
      <c r="D150" s="2"/>
      <c r="E150" s="2"/>
      <c r="F150" s="2"/>
      <c r="G150" s="2"/>
      <c r="H150" s="2"/>
      <c r="I150" s="52">
        <f t="shared" si="35"/>
        <v>0</v>
      </c>
      <c r="J150" s="3"/>
      <c r="K150" s="3"/>
      <c r="L150" s="4"/>
      <c r="M150" s="4"/>
      <c r="N150" s="4"/>
      <c r="O150" s="4"/>
      <c r="P150" s="4"/>
      <c r="Q150" s="5"/>
      <c r="R150" s="36"/>
      <c r="S150" s="36"/>
      <c r="T150" s="36"/>
      <c r="U150" s="36"/>
      <c r="V150" s="176" t="str">
        <f t="shared" si="36"/>
        <v/>
      </c>
    </row>
    <row r="151" spans="1:22" x14ac:dyDescent="0.2">
      <c r="A151" s="249">
        <f t="shared" si="37"/>
        <v>42714</v>
      </c>
      <c r="B151" s="10"/>
      <c r="C151" s="10"/>
      <c r="D151" s="10"/>
      <c r="E151" s="10"/>
      <c r="F151" s="10"/>
      <c r="G151" s="10"/>
      <c r="H151" s="10"/>
      <c r="I151" s="54">
        <f t="shared" si="35"/>
        <v>0</v>
      </c>
      <c r="J151" s="11"/>
      <c r="K151" s="11"/>
      <c r="L151" s="12"/>
      <c r="M151" s="13"/>
      <c r="N151" s="13"/>
      <c r="O151" s="13"/>
      <c r="P151" s="13"/>
      <c r="Q151" s="9"/>
      <c r="R151" s="36"/>
      <c r="S151" s="36"/>
      <c r="T151" s="36"/>
      <c r="U151" s="36"/>
      <c r="V151" s="176" t="str">
        <f t="shared" si="36"/>
        <v/>
      </c>
    </row>
    <row r="152" spans="1:22" x14ac:dyDescent="0.2">
      <c r="A152" s="247" t="s">
        <v>7</v>
      </c>
      <c r="B152" s="2"/>
      <c r="C152" s="2"/>
      <c r="D152" s="2"/>
      <c r="E152" s="2"/>
      <c r="F152" s="2"/>
      <c r="G152" s="2"/>
      <c r="H152" s="2"/>
      <c r="I152" s="52">
        <f t="shared" si="35"/>
        <v>0</v>
      </c>
      <c r="J152" s="3"/>
      <c r="K152" s="3"/>
      <c r="L152" s="4"/>
      <c r="M152" s="4"/>
      <c r="N152" s="4"/>
      <c r="O152" s="4"/>
      <c r="P152" s="4"/>
      <c r="Q152" s="5"/>
      <c r="R152" s="36"/>
      <c r="S152" s="36"/>
      <c r="T152" s="36"/>
      <c r="U152" s="36"/>
      <c r="V152" s="176" t="str">
        <f t="shared" si="36"/>
        <v/>
      </c>
    </row>
    <row r="153" spans="1:22" x14ac:dyDescent="0.2">
      <c r="A153" s="249">
        <f t="shared" si="37"/>
        <v>42715</v>
      </c>
      <c r="B153" s="15"/>
      <c r="C153" s="15"/>
      <c r="D153" s="15"/>
      <c r="E153" s="15"/>
      <c r="F153" s="15"/>
      <c r="G153" s="15"/>
      <c r="H153" s="15"/>
      <c r="I153" s="54">
        <f t="shared" si="35"/>
        <v>0</v>
      </c>
      <c r="J153" s="16"/>
      <c r="K153" s="16"/>
      <c r="L153" s="12"/>
      <c r="M153" s="13"/>
      <c r="N153" s="13"/>
      <c r="O153" s="13"/>
      <c r="P153" s="13"/>
      <c r="Q153" s="9"/>
      <c r="R153" s="36"/>
      <c r="S153" s="36"/>
      <c r="T153" s="36"/>
      <c r="U153" s="36"/>
      <c r="V153" s="176" t="str">
        <f t="shared" si="36"/>
        <v/>
      </c>
    </row>
    <row r="154" spans="1:22" x14ac:dyDescent="0.2">
      <c r="A154" s="247" t="s">
        <v>4</v>
      </c>
      <c r="B154" s="56">
        <f t="shared" ref="B154:G154" si="38">SUM(B140:B153)</f>
        <v>0</v>
      </c>
      <c r="C154" s="56">
        <f t="shared" si="38"/>
        <v>0</v>
      </c>
      <c r="D154" s="56">
        <f t="shared" si="38"/>
        <v>0</v>
      </c>
      <c r="E154" s="56">
        <f t="shared" si="38"/>
        <v>0</v>
      </c>
      <c r="F154" s="56">
        <f t="shared" si="38"/>
        <v>0</v>
      </c>
      <c r="G154" s="56">
        <f t="shared" si="38"/>
        <v>0</v>
      </c>
      <c r="H154" s="56">
        <f>SUM(H140:H153)</f>
        <v>0</v>
      </c>
      <c r="I154" s="57">
        <f>SUM(I140:I153)</f>
        <v>0</v>
      </c>
      <c r="J154" s="56" t="str">
        <f>IF(SUM(J140:J153)&gt;0, AVERAGE(J140:J153), "")</f>
        <v/>
      </c>
      <c r="K154" s="56" t="str">
        <f>IF(SUM(K140:K153)&gt;0, AVERAGE(K140:K153), "")</f>
        <v/>
      </c>
      <c r="L154" s="58">
        <f>SUM(L140:L153)</f>
        <v>0</v>
      </c>
      <c r="M154" s="58">
        <f>SUM(M140:M153)</f>
        <v>0</v>
      </c>
      <c r="N154" s="58">
        <f>SUM(N140:N153)</f>
        <v>0</v>
      </c>
      <c r="O154" s="58">
        <f>SUM(O140:O153)</f>
        <v>0</v>
      </c>
      <c r="P154" s="58">
        <f>SUM(P140:P153)</f>
        <v>0</v>
      </c>
      <c r="Q154" s="5"/>
      <c r="R154" s="36"/>
      <c r="S154" s="36"/>
      <c r="T154" s="36"/>
      <c r="U154" s="36"/>
      <c r="V154" s="36"/>
    </row>
    <row r="155" spans="1:22" x14ac:dyDescent="0.2">
      <c r="A155" s="250" t="s">
        <v>13</v>
      </c>
      <c r="B155" s="56">
        <f t="shared" ref="B155:G155" si="39">COUNT(B140:B153)</f>
        <v>0</v>
      </c>
      <c r="C155" s="56">
        <f t="shared" si="39"/>
        <v>0</v>
      </c>
      <c r="D155" s="56">
        <f t="shared" si="39"/>
        <v>0</v>
      </c>
      <c r="E155" s="56">
        <f t="shared" si="39"/>
        <v>0</v>
      </c>
      <c r="F155" s="56">
        <f t="shared" si="39"/>
        <v>0</v>
      </c>
      <c r="G155" s="56">
        <f t="shared" si="39"/>
        <v>0</v>
      </c>
      <c r="H155" s="56">
        <f>COUNT(H140:H153)</f>
        <v>0</v>
      </c>
      <c r="I155" s="57">
        <f>SUM(B155:H155)</f>
        <v>0</v>
      </c>
      <c r="J155" s="56"/>
      <c r="K155" s="56"/>
      <c r="L155" s="59"/>
      <c r="M155" s="59"/>
      <c r="N155" s="59"/>
      <c r="O155" s="59"/>
      <c r="P155" s="59"/>
      <c r="Q155" s="17"/>
      <c r="R155" s="36"/>
      <c r="S155" s="36"/>
      <c r="T155" s="36"/>
      <c r="U155" s="36"/>
      <c r="V155" s="36"/>
    </row>
    <row r="156" spans="1:22" x14ac:dyDescent="0.2">
      <c r="A156" s="244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36"/>
      <c r="S156" s="36"/>
      <c r="T156" s="36"/>
      <c r="U156" s="177"/>
      <c r="V156" s="176" t="str">
        <f>IF(SUM(V140:V153)&gt;0, (AVERAGE(V140:V153)), "")</f>
        <v/>
      </c>
    </row>
    <row r="157" spans="1:22" x14ac:dyDescent="0.2">
      <c r="A157" s="245" t="s">
        <v>2</v>
      </c>
      <c r="B157" s="37"/>
      <c r="C157" s="38">
        <f>C138+1</f>
        <v>50</v>
      </c>
      <c r="D157" s="39"/>
      <c r="E157" s="39"/>
      <c r="F157" s="39"/>
      <c r="G157" s="39"/>
      <c r="H157" s="39"/>
      <c r="I157" s="39"/>
      <c r="J157" s="39"/>
      <c r="K157" s="39"/>
      <c r="L157" s="40" t="str">
        <f>Start!$D$27</f>
        <v>Ju</v>
      </c>
      <c r="M157" s="40" t="str">
        <f>Start!$E$27</f>
        <v>Hi</v>
      </c>
      <c r="N157" s="40" t="str">
        <f>Start!$F$27</f>
        <v>Su</v>
      </c>
      <c r="O157" s="40" t="str">
        <f>Start!$G$27</f>
        <v>Py</v>
      </c>
      <c r="P157" s="179" t="s">
        <v>75</v>
      </c>
      <c r="Q157" s="41" t="s">
        <v>3</v>
      </c>
      <c r="R157" s="36"/>
      <c r="S157" s="36"/>
      <c r="T157" s="36"/>
      <c r="U157" s="36"/>
      <c r="V157" s="36"/>
    </row>
    <row r="158" spans="1:22" x14ac:dyDescent="0.2">
      <c r="A158" s="246"/>
      <c r="B158" s="42">
        <v>1</v>
      </c>
      <c r="C158" s="43">
        <v>2</v>
      </c>
      <c r="D158" s="44">
        <v>3</v>
      </c>
      <c r="E158" s="45">
        <v>4</v>
      </c>
      <c r="F158" s="46">
        <v>5</v>
      </c>
      <c r="G158" s="47">
        <v>6</v>
      </c>
      <c r="H158" s="235">
        <v>7</v>
      </c>
      <c r="I158" s="48" t="s">
        <v>4</v>
      </c>
      <c r="J158" s="49" t="s">
        <v>58</v>
      </c>
      <c r="K158" s="49" t="s">
        <v>59</v>
      </c>
      <c r="L158" s="50" t="s">
        <v>5</v>
      </c>
      <c r="M158" s="50" t="s">
        <v>5</v>
      </c>
      <c r="N158" s="50" t="s">
        <v>5</v>
      </c>
      <c r="O158" s="173" t="s">
        <v>5</v>
      </c>
      <c r="P158" s="173" t="s">
        <v>15</v>
      </c>
      <c r="Q158" s="51"/>
      <c r="R158" s="36"/>
      <c r="S158" s="36"/>
      <c r="T158" s="36"/>
      <c r="U158" s="36"/>
      <c r="V158" s="36"/>
    </row>
    <row r="159" spans="1:22" x14ac:dyDescent="0.2">
      <c r="A159" s="247" t="s">
        <v>6</v>
      </c>
      <c r="B159" s="2"/>
      <c r="C159" s="2"/>
      <c r="D159" s="2"/>
      <c r="E159" s="2"/>
      <c r="F159" s="2"/>
      <c r="G159" s="2"/>
      <c r="H159" s="2"/>
      <c r="I159" s="52">
        <f t="shared" ref="I159:I172" si="40">SUM(B159:H159)</f>
        <v>0</v>
      </c>
      <c r="J159" s="3"/>
      <c r="K159" s="3"/>
      <c r="L159" s="4"/>
      <c r="M159" s="4"/>
      <c r="N159" s="4"/>
      <c r="O159" s="4"/>
      <c r="P159" s="4"/>
      <c r="Q159" s="5"/>
      <c r="R159" s="36"/>
      <c r="S159" s="36"/>
      <c r="T159" s="36"/>
      <c r="U159" s="36"/>
      <c r="V159" s="176" t="str">
        <f t="shared" ref="V159:V172" si="41">IF(SUM(L159:O159)&gt;0, (SUM(B159:D159,G159,F159)/SUM(L159:O159)/1440), "")</f>
        <v/>
      </c>
    </row>
    <row r="160" spans="1:22" x14ac:dyDescent="0.2">
      <c r="A160" s="248">
        <f>A153+1</f>
        <v>42716</v>
      </c>
      <c r="B160" s="6"/>
      <c r="C160" s="6"/>
      <c r="D160" s="6"/>
      <c r="E160" s="6"/>
      <c r="F160" s="6"/>
      <c r="G160" s="6"/>
      <c r="H160" s="6"/>
      <c r="I160" s="53">
        <f t="shared" si="40"/>
        <v>0</v>
      </c>
      <c r="J160" s="7"/>
      <c r="K160" s="7"/>
      <c r="L160" s="8"/>
      <c r="M160" s="8"/>
      <c r="N160" s="8"/>
      <c r="O160" s="8"/>
      <c r="P160" s="8"/>
      <c r="Q160" s="205"/>
      <c r="R160" s="36"/>
      <c r="S160" s="36"/>
      <c r="T160" s="36"/>
      <c r="U160" s="36"/>
      <c r="V160" s="176" t="str">
        <f t="shared" si="41"/>
        <v/>
      </c>
    </row>
    <row r="161" spans="1:22" x14ac:dyDescent="0.2">
      <c r="A161" s="247" t="s">
        <v>8</v>
      </c>
      <c r="B161" s="2"/>
      <c r="C161" s="2"/>
      <c r="D161" s="2"/>
      <c r="E161" s="2"/>
      <c r="F161" s="2"/>
      <c r="G161" s="2"/>
      <c r="H161" s="2"/>
      <c r="I161" s="52">
        <f t="shared" si="40"/>
        <v>0</v>
      </c>
      <c r="J161" s="3"/>
      <c r="K161" s="3"/>
      <c r="L161" s="4"/>
      <c r="M161" s="4"/>
      <c r="N161" s="4"/>
      <c r="O161" s="4"/>
      <c r="P161" s="4"/>
      <c r="Q161" s="5"/>
      <c r="R161" s="36"/>
      <c r="S161" s="36"/>
      <c r="T161" s="36"/>
      <c r="U161" s="36"/>
      <c r="V161" s="176" t="str">
        <f t="shared" si="41"/>
        <v/>
      </c>
    </row>
    <row r="162" spans="1:22" x14ac:dyDescent="0.2">
      <c r="A162" s="248">
        <f>A160+1</f>
        <v>42717</v>
      </c>
      <c r="B162" s="10"/>
      <c r="C162" s="10"/>
      <c r="D162" s="10"/>
      <c r="E162" s="10"/>
      <c r="F162" s="10"/>
      <c r="G162" s="10"/>
      <c r="H162" s="10"/>
      <c r="I162" s="54">
        <f t="shared" si="40"/>
        <v>0</v>
      </c>
      <c r="J162" s="11"/>
      <c r="K162" s="11"/>
      <c r="L162" s="12"/>
      <c r="M162" s="13"/>
      <c r="N162" s="13"/>
      <c r="O162" s="13"/>
      <c r="P162" s="13"/>
      <c r="Q162" s="9"/>
      <c r="R162" s="36"/>
      <c r="S162" s="36"/>
      <c r="T162" s="36"/>
      <c r="U162" s="36"/>
      <c r="V162" s="176" t="str">
        <f t="shared" si="41"/>
        <v/>
      </c>
    </row>
    <row r="163" spans="1:22" x14ac:dyDescent="0.2">
      <c r="A163" s="247" t="s">
        <v>10</v>
      </c>
      <c r="B163" s="2"/>
      <c r="C163" s="2"/>
      <c r="D163" s="2"/>
      <c r="E163" s="2"/>
      <c r="F163" s="2"/>
      <c r="G163" s="143"/>
      <c r="H163" s="143"/>
      <c r="I163" s="52">
        <f t="shared" si="40"/>
        <v>0</v>
      </c>
      <c r="J163" s="3"/>
      <c r="K163" s="3"/>
      <c r="L163" s="4"/>
      <c r="M163" s="4"/>
      <c r="N163" s="4"/>
      <c r="O163" s="4"/>
      <c r="P163" s="4"/>
      <c r="Q163" s="5"/>
      <c r="R163" s="36"/>
      <c r="S163" s="36"/>
      <c r="T163" s="36"/>
      <c r="U163" s="36"/>
      <c r="V163" s="176" t="str">
        <f t="shared" si="41"/>
        <v/>
      </c>
    </row>
    <row r="164" spans="1:22" x14ac:dyDescent="0.2">
      <c r="A164" s="249">
        <f>A162+1</f>
        <v>42718</v>
      </c>
      <c r="B164" s="6"/>
      <c r="C164" s="6"/>
      <c r="D164" s="6"/>
      <c r="E164" s="6"/>
      <c r="F164" s="6"/>
      <c r="G164" s="6"/>
      <c r="H164" s="6"/>
      <c r="I164" s="53">
        <f t="shared" si="40"/>
        <v>0</v>
      </c>
      <c r="J164" s="7"/>
      <c r="K164" s="7"/>
      <c r="L164" s="14"/>
      <c r="M164" s="8"/>
      <c r="N164" s="8"/>
      <c r="O164" s="8"/>
      <c r="P164" s="8"/>
      <c r="Q164" s="9"/>
      <c r="R164" s="36"/>
      <c r="S164" s="36"/>
      <c r="T164" s="36"/>
      <c r="U164" s="36"/>
      <c r="V164" s="176" t="str">
        <f t="shared" si="41"/>
        <v/>
      </c>
    </row>
    <row r="165" spans="1:22" x14ac:dyDescent="0.2">
      <c r="A165" s="249" t="s">
        <v>12</v>
      </c>
      <c r="B165" s="2"/>
      <c r="C165" s="2"/>
      <c r="D165" s="2"/>
      <c r="E165" s="2"/>
      <c r="F165" s="2"/>
      <c r="G165" s="2"/>
      <c r="H165" s="2"/>
      <c r="I165" s="52">
        <f t="shared" si="40"/>
        <v>0</v>
      </c>
      <c r="J165" s="3"/>
      <c r="K165" s="3"/>
      <c r="L165" s="4"/>
      <c r="M165" s="4"/>
      <c r="N165" s="4"/>
      <c r="O165" s="4"/>
      <c r="P165" s="4"/>
      <c r="Q165" s="5"/>
      <c r="R165" s="36"/>
      <c r="S165" s="36"/>
      <c r="T165" s="36"/>
      <c r="U165" s="36"/>
      <c r="V165" s="176" t="str">
        <f t="shared" si="41"/>
        <v/>
      </c>
    </row>
    <row r="166" spans="1:22" x14ac:dyDescent="0.2">
      <c r="A166" s="249">
        <f t="shared" ref="A166:A172" si="42">A164+1</f>
        <v>42719</v>
      </c>
      <c r="B166" s="10"/>
      <c r="C166" s="10"/>
      <c r="D166" s="10"/>
      <c r="E166" s="10"/>
      <c r="F166" s="10"/>
      <c r="G166" s="10"/>
      <c r="H166" s="10"/>
      <c r="I166" s="54">
        <f t="shared" si="40"/>
        <v>0</v>
      </c>
      <c r="J166" s="11"/>
      <c r="K166" s="11"/>
      <c r="L166" s="12"/>
      <c r="M166" s="13"/>
      <c r="N166" s="13"/>
      <c r="O166" s="13"/>
      <c r="P166" s="13"/>
      <c r="Q166" s="9"/>
      <c r="R166" s="36"/>
      <c r="S166" s="36"/>
      <c r="T166" s="36"/>
      <c r="U166" s="36"/>
      <c r="V166" s="176" t="str">
        <f t="shared" si="41"/>
        <v/>
      </c>
    </row>
    <row r="167" spans="1:22" x14ac:dyDescent="0.2">
      <c r="A167" s="247" t="s">
        <v>11</v>
      </c>
      <c r="B167" s="2"/>
      <c r="C167" s="2"/>
      <c r="D167" s="2"/>
      <c r="E167" s="2"/>
      <c r="F167" s="2"/>
      <c r="G167" s="2"/>
      <c r="H167" s="2"/>
      <c r="I167" s="52">
        <f t="shared" si="40"/>
        <v>0</v>
      </c>
      <c r="J167" s="3"/>
      <c r="K167" s="3"/>
      <c r="L167" s="4"/>
      <c r="M167" s="4"/>
      <c r="N167" s="4"/>
      <c r="O167" s="4"/>
      <c r="P167" s="4"/>
      <c r="Q167" s="5"/>
      <c r="R167" s="36"/>
      <c r="S167" s="36"/>
      <c r="T167" s="36"/>
      <c r="U167" s="36"/>
      <c r="V167" s="176" t="str">
        <f t="shared" si="41"/>
        <v/>
      </c>
    </row>
    <row r="168" spans="1:22" x14ac:dyDescent="0.2">
      <c r="A168" s="249">
        <f t="shared" si="42"/>
        <v>42720</v>
      </c>
      <c r="B168" s="10"/>
      <c r="C168" s="10"/>
      <c r="D168" s="10"/>
      <c r="E168" s="10"/>
      <c r="F168" s="10"/>
      <c r="G168" s="10"/>
      <c r="H168" s="10"/>
      <c r="I168" s="54">
        <f t="shared" si="40"/>
        <v>0</v>
      </c>
      <c r="J168" s="11"/>
      <c r="K168" s="11"/>
      <c r="L168" s="12"/>
      <c r="M168" s="13"/>
      <c r="N168" s="13"/>
      <c r="O168" s="13"/>
      <c r="P168" s="13"/>
      <c r="Q168" s="9"/>
      <c r="R168" s="36"/>
      <c r="S168" s="36"/>
      <c r="T168" s="36"/>
      <c r="U168" s="36"/>
      <c r="V168" s="176" t="str">
        <f t="shared" si="41"/>
        <v/>
      </c>
    </row>
    <row r="169" spans="1:22" x14ac:dyDescent="0.2">
      <c r="A169" s="247" t="s">
        <v>9</v>
      </c>
      <c r="B169" s="2"/>
      <c r="C169" s="2"/>
      <c r="D169" s="2"/>
      <c r="E169" s="2"/>
      <c r="F169" s="2"/>
      <c r="G169" s="2"/>
      <c r="H169" s="2"/>
      <c r="I169" s="52">
        <f t="shared" si="40"/>
        <v>0</v>
      </c>
      <c r="J169" s="3"/>
      <c r="K169" s="3"/>
      <c r="L169" s="4"/>
      <c r="M169" s="4"/>
      <c r="N169" s="4"/>
      <c r="O169" s="4"/>
      <c r="P169" s="4"/>
      <c r="Q169" s="5"/>
      <c r="R169" s="36"/>
      <c r="S169" s="36"/>
      <c r="T169" s="36"/>
      <c r="U169" s="36"/>
      <c r="V169" s="176" t="str">
        <f t="shared" si="41"/>
        <v/>
      </c>
    </row>
    <row r="170" spans="1:22" x14ac:dyDescent="0.2">
      <c r="A170" s="249">
        <f t="shared" si="42"/>
        <v>42721</v>
      </c>
      <c r="B170" s="10"/>
      <c r="C170" s="10"/>
      <c r="D170" s="10"/>
      <c r="E170" s="10"/>
      <c r="F170" s="10"/>
      <c r="G170" s="10"/>
      <c r="H170" s="10"/>
      <c r="I170" s="54">
        <f t="shared" si="40"/>
        <v>0</v>
      </c>
      <c r="J170" s="11"/>
      <c r="K170" s="11"/>
      <c r="L170" s="12"/>
      <c r="M170" s="13"/>
      <c r="N170" s="13"/>
      <c r="O170" s="13"/>
      <c r="P170" s="13"/>
      <c r="Q170" s="9"/>
      <c r="R170" s="36"/>
      <c r="S170" s="36"/>
      <c r="T170" s="36"/>
      <c r="U170" s="36"/>
      <c r="V170" s="176" t="str">
        <f t="shared" si="41"/>
        <v/>
      </c>
    </row>
    <row r="171" spans="1:22" x14ac:dyDescent="0.2">
      <c r="A171" s="247" t="s">
        <v>7</v>
      </c>
      <c r="B171" s="2"/>
      <c r="C171" s="2"/>
      <c r="D171" s="2"/>
      <c r="E171" s="2"/>
      <c r="F171" s="2"/>
      <c r="G171" s="2"/>
      <c r="H171" s="2"/>
      <c r="I171" s="52">
        <f t="shared" si="40"/>
        <v>0</v>
      </c>
      <c r="J171" s="3"/>
      <c r="K171" s="3"/>
      <c r="L171" s="4"/>
      <c r="M171" s="4"/>
      <c r="N171" s="4"/>
      <c r="O171" s="4"/>
      <c r="P171" s="4"/>
      <c r="Q171" s="5"/>
      <c r="R171" s="36"/>
      <c r="S171" s="36"/>
      <c r="T171" s="36"/>
      <c r="U171" s="36"/>
      <c r="V171" s="176" t="str">
        <f t="shared" si="41"/>
        <v/>
      </c>
    </row>
    <row r="172" spans="1:22" x14ac:dyDescent="0.2">
      <c r="A172" s="249">
        <f t="shared" si="42"/>
        <v>42722</v>
      </c>
      <c r="B172" s="15"/>
      <c r="C172" s="15"/>
      <c r="D172" s="15"/>
      <c r="E172" s="15"/>
      <c r="F172" s="15"/>
      <c r="G172" s="15"/>
      <c r="H172" s="15"/>
      <c r="I172" s="54">
        <f t="shared" si="40"/>
        <v>0</v>
      </c>
      <c r="J172" s="16"/>
      <c r="K172" s="16"/>
      <c r="L172" s="12"/>
      <c r="M172" s="13"/>
      <c r="N172" s="13"/>
      <c r="O172" s="13"/>
      <c r="P172" s="13"/>
      <c r="Q172" s="9"/>
      <c r="R172" s="36"/>
      <c r="S172" s="36"/>
      <c r="T172" s="36"/>
      <c r="U172" s="36"/>
      <c r="V172" s="176" t="str">
        <f t="shared" si="41"/>
        <v/>
      </c>
    </row>
    <row r="173" spans="1:22" x14ac:dyDescent="0.2">
      <c r="A173" s="247" t="s">
        <v>4</v>
      </c>
      <c r="B173" s="56">
        <f t="shared" ref="B173:G173" si="43">SUM(B159:B172)</f>
        <v>0</v>
      </c>
      <c r="C173" s="56">
        <f t="shared" si="43"/>
        <v>0</v>
      </c>
      <c r="D173" s="56">
        <f t="shared" si="43"/>
        <v>0</v>
      </c>
      <c r="E173" s="56">
        <f t="shared" si="43"/>
        <v>0</v>
      </c>
      <c r="F173" s="56">
        <f t="shared" si="43"/>
        <v>0</v>
      </c>
      <c r="G173" s="56">
        <f t="shared" si="43"/>
        <v>0</v>
      </c>
      <c r="H173" s="56">
        <f>SUM(H159:H172)</f>
        <v>0</v>
      </c>
      <c r="I173" s="57">
        <f>SUM(I159:I172)</f>
        <v>0</v>
      </c>
      <c r="J173" s="56" t="str">
        <f>IF(SUM(J159:J172)&gt;0, AVERAGE(J159:J172), "")</f>
        <v/>
      </c>
      <c r="K173" s="56" t="str">
        <f>IF(SUM(K159:K172)&gt;0, AVERAGE(K159:K172), "")</f>
        <v/>
      </c>
      <c r="L173" s="58">
        <f>SUM(L159:L172)</f>
        <v>0</v>
      </c>
      <c r="M173" s="58">
        <f>SUM(M159:M172)</f>
        <v>0</v>
      </c>
      <c r="N173" s="58">
        <f>SUM(N159:N172)</f>
        <v>0</v>
      </c>
      <c r="O173" s="58">
        <f>SUM(O159:O172)</f>
        <v>0</v>
      </c>
      <c r="P173" s="58">
        <f>SUM(P159:P172)</f>
        <v>0</v>
      </c>
      <c r="Q173" s="5"/>
      <c r="R173" s="36"/>
      <c r="S173" s="36"/>
      <c r="T173" s="36"/>
      <c r="U173" s="36"/>
      <c r="V173" s="36"/>
    </row>
    <row r="174" spans="1:22" x14ac:dyDescent="0.2">
      <c r="A174" s="250" t="s">
        <v>13</v>
      </c>
      <c r="B174" s="56">
        <f t="shared" ref="B174:G174" si="44">COUNT(B159:B172)</f>
        <v>0</v>
      </c>
      <c r="C174" s="56">
        <f t="shared" si="44"/>
        <v>0</v>
      </c>
      <c r="D174" s="56">
        <f t="shared" si="44"/>
        <v>0</v>
      </c>
      <c r="E174" s="56">
        <f t="shared" si="44"/>
        <v>0</v>
      </c>
      <c r="F174" s="56">
        <f t="shared" si="44"/>
        <v>0</v>
      </c>
      <c r="G174" s="56">
        <f t="shared" si="44"/>
        <v>0</v>
      </c>
      <c r="H174" s="56">
        <f>COUNT(H159:H172)</f>
        <v>0</v>
      </c>
      <c r="I174" s="57">
        <f>SUM(B174:H174)</f>
        <v>0</v>
      </c>
      <c r="J174" s="56"/>
      <c r="K174" s="56"/>
      <c r="L174" s="59"/>
      <c r="M174" s="59"/>
      <c r="N174" s="59"/>
      <c r="O174" s="59"/>
      <c r="P174" s="59"/>
      <c r="Q174" s="17"/>
      <c r="R174" s="36"/>
      <c r="S174" s="36"/>
      <c r="T174" s="36"/>
      <c r="U174" s="36"/>
      <c r="V174" s="36"/>
    </row>
    <row r="175" spans="1:22" x14ac:dyDescent="0.2">
      <c r="A175" s="244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36"/>
      <c r="S175" s="36"/>
      <c r="T175" s="36"/>
      <c r="U175" s="177"/>
      <c r="V175" s="176" t="str">
        <f>IF(SUM(V159:V172)&gt;0, (AVERAGE(V159:V172)), "")</f>
        <v/>
      </c>
    </row>
    <row r="176" spans="1:22" x14ac:dyDescent="0.2">
      <c r="A176" s="245" t="s">
        <v>2</v>
      </c>
      <c r="B176" s="37"/>
      <c r="C176" s="38">
        <f>C157+1</f>
        <v>51</v>
      </c>
      <c r="D176" s="39"/>
      <c r="E176" s="39"/>
      <c r="F176" s="39"/>
      <c r="G176" s="39"/>
      <c r="H176" s="39"/>
      <c r="I176" s="39"/>
      <c r="J176" s="39"/>
      <c r="K176" s="39"/>
      <c r="L176" s="40" t="str">
        <f>Start!$D$27</f>
        <v>Ju</v>
      </c>
      <c r="M176" s="40" t="str">
        <f>Start!$E$27</f>
        <v>Hi</v>
      </c>
      <c r="N176" s="40" t="str">
        <f>Start!$F$27</f>
        <v>Su</v>
      </c>
      <c r="O176" s="40" t="str">
        <f>Start!$G$27</f>
        <v>Py</v>
      </c>
      <c r="P176" s="179" t="s">
        <v>75</v>
      </c>
      <c r="Q176" s="41" t="s">
        <v>3</v>
      </c>
      <c r="R176" s="36"/>
      <c r="S176" s="36"/>
      <c r="T176" s="36"/>
      <c r="U176" s="36"/>
      <c r="V176" s="36"/>
    </row>
    <row r="177" spans="1:22" x14ac:dyDescent="0.2">
      <c r="A177" s="246"/>
      <c r="B177" s="42">
        <v>1</v>
      </c>
      <c r="C177" s="43">
        <v>2</v>
      </c>
      <c r="D177" s="44">
        <v>3</v>
      </c>
      <c r="E177" s="45">
        <v>4</v>
      </c>
      <c r="F177" s="46">
        <v>5</v>
      </c>
      <c r="G177" s="47">
        <v>6</v>
      </c>
      <c r="H177" s="235">
        <v>7</v>
      </c>
      <c r="I177" s="48" t="s">
        <v>4</v>
      </c>
      <c r="J177" s="49" t="s">
        <v>58</v>
      </c>
      <c r="K177" s="49" t="s">
        <v>59</v>
      </c>
      <c r="L177" s="50" t="s">
        <v>5</v>
      </c>
      <c r="M177" s="50" t="s">
        <v>5</v>
      </c>
      <c r="N177" s="50" t="s">
        <v>5</v>
      </c>
      <c r="O177" s="173" t="s">
        <v>5</v>
      </c>
      <c r="P177" s="173" t="s">
        <v>15</v>
      </c>
      <c r="Q177" s="51"/>
      <c r="R177" s="36"/>
      <c r="S177" s="36"/>
      <c r="T177" s="36"/>
      <c r="U177" s="36"/>
      <c r="V177" s="36"/>
    </row>
    <row r="178" spans="1:22" x14ac:dyDescent="0.2">
      <c r="A178" s="247" t="s">
        <v>6</v>
      </c>
      <c r="B178" s="2"/>
      <c r="C178" s="2"/>
      <c r="D178" s="2"/>
      <c r="E178" s="2"/>
      <c r="F178" s="2"/>
      <c r="G178" s="2"/>
      <c r="H178" s="2"/>
      <c r="I178" s="52">
        <f t="shared" ref="I178:I191" si="45">SUM(B178:H178)</f>
        <v>0</v>
      </c>
      <c r="J178" s="3"/>
      <c r="K178" s="3"/>
      <c r="L178" s="4"/>
      <c r="M178" s="4"/>
      <c r="N178" s="4"/>
      <c r="O178" s="4"/>
      <c r="P178" s="4"/>
      <c r="Q178" s="5"/>
      <c r="R178" s="36"/>
      <c r="S178" s="36"/>
      <c r="T178" s="36"/>
      <c r="U178" s="36"/>
      <c r="V178" s="176" t="str">
        <f t="shared" ref="V178:V191" si="46">IF(SUM(L178:O178)&gt;0, (SUM(B178:D178,G178,F178)/SUM(L178:O178)/1440), "")</f>
        <v/>
      </c>
    </row>
    <row r="179" spans="1:22" x14ac:dyDescent="0.2">
      <c r="A179" s="248">
        <f>A172+1</f>
        <v>42723</v>
      </c>
      <c r="B179" s="6"/>
      <c r="C179" s="6"/>
      <c r="D179" s="6"/>
      <c r="E179" s="6"/>
      <c r="F179" s="6"/>
      <c r="G179" s="6"/>
      <c r="H179" s="6"/>
      <c r="I179" s="53">
        <f t="shared" si="45"/>
        <v>0</v>
      </c>
      <c r="J179" s="7"/>
      <c r="K179" s="7"/>
      <c r="L179" s="8"/>
      <c r="M179" s="8"/>
      <c r="N179" s="8"/>
      <c r="O179" s="8"/>
      <c r="P179" s="8"/>
      <c r="Q179" s="9"/>
      <c r="R179" s="36"/>
      <c r="S179" s="36"/>
      <c r="T179" s="36"/>
      <c r="U179" s="36"/>
      <c r="V179" s="176" t="str">
        <f t="shared" si="46"/>
        <v/>
      </c>
    </row>
    <row r="180" spans="1:22" x14ac:dyDescent="0.2">
      <c r="A180" s="247" t="s">
        <v>8</v>
      </c>
      <c r="B180" s="2"/>
      <c r="C180" s="2"/>
      <c r="D180" s="2"/>
      <c r="E180" s="2"/>
      <c r="F180" s="2"/>
      <c r="G180" s="2"/>
      <c r="H180" s="2"/>
      <c r="I180" s="52">
        <f t="shared" si="45"/>
        <v>0</v>
      </c>
      <c r="J180" s="3"/>
      <c r="K180" s="3"/>
      <c r="L180" s="4"/>
      <c r="M180" s="4"/>
      <c r="N180" s="4"/>
      <c r="O180" s="4"/>
      <c r="P180" s="4"/>
      <c r="Q180" s="5"/>
      <c r="R180" s="36"/>
      <c r="S180" s="36"/>
      <c r="T180" s="36"/>
      <c r="U180" s="36"/>
      <c r="V180" s="176" t="str">
        <f t="shared" si="46"/>
        <v/>
      </c>
    </row>
    <row r="181" spans="1:22" x14ac:dyDescent="0.2">
      <c r="A181" s="248">
        <f>A179+1</f>
        <v>42724</v>
      </c>
      <c r="B181" s="10"/>
      <c r="C181" s="10"/>
      <c r="D181" s="10"/>
      <c r="E181" s="10"/>
      <c r="F181" s="10"/>
      <c r="G181" s="10"/>
      <c r="H181" s="10"/>
      <c r="I181" s="54">
        <f t="shared" si="45"/>
        <v>0</v>
      </c>
      <c r="J181" s="11"/>
      <c r="K181" s="11"/>
      <c r="L181" s="12"/>
      <c r="M181" s="13"/>
      <c r="N181" s="13"/>
      <c r="O181" s="13"/>
      <c r="P181" s="13"/>
      <c r="Q181" s="9"/>
      <c r="R181" s="36"/>
      <c r="S181" s="36"/>
      <c r="T181" s="36"/>
      <c r="U181" s="36"/>
      <c r="V181" s="176" t="str">
        <f t="shared" si="46"/>
        <v/>
      </c>
    </row>
    <row r="182" spans="1:22" x14ac:dyDescent="0.2">
      <c r="A182" s="247" t="s">
        <v>10</v>
      </c>
      <c r="B182" s="2"/>
      <c r="C182" s="2"/>
      <c r="D182" s="2"/>
      <c r="E182" s="2"/>
      <c r="F182" s="2"/>
      <c r="G182" s="143"/>
      <c r="H182" s="143"/>
      <c r="I182" s="52">
        <f t="shared" si="45"/>
        <v>0</v>
      </c>
      <c r="J182" s="3"/>
      <c r="K182" s="3"/>
      <c r="L182" s="4"/>
      <c r="M182" s="4"/>
      <c r="N182" s="4"/>
      <c r="O182" s="4"/>
      <c r="P182" s="4"/>
      <c r="Q182" s="5"/>
      <c r="R182" s="36"/>
      <c r="S182" s="36"/>
      <c r="T182" s="36"/>
      <c r="U182" s="36"/>
      <c r="V182" s="176" t="str">
        <f t="shared" si="46"/>
        <v/>
      </c>
    </row>
    <row r="183" spans="1:22" x14ac:dyDescent="0.2">
      <c r="A183" s="249">
        <f>A181+1</f>
        <v>42725</v>
      </c>
      <c r="B183" s="6"/>
      <c r="C183" s="6"/>
      <c r="D183" s="6"/>
      <c r="E183" s="6"/>
      <c r="F183" s="6"/>
      <c r="G183" s="6"/>
      <c r="H183" s="6"/>
      <c r="I183" s="53">
        <f t="shared" si="45"/>
        <v>0</v>
      </c>
      <c r="J183" s="7"/>
      <c r="K183" s="7"/>
      <c r="L183" s="14"/>
      <c r="M183" s="8"/>
      <c r="N183" s="8"/>
      <c r="O183" s="8"/>
      <c r="P183" s="8"/>
      <c r="Q183" s="9"/>
      <c r="R183" s="36"/>
      <c r="S183" s="36"/>
      <c r="T183" s="36"/>
      <c r="U183" s="36"/>
      <c r="V183" s="176" t="str">
        <f t="shared" si="46"/>
        <v/>
      </c>
    </row>
    <row r="184" spans="1:22" x14ac:dyDescent="0.2">
      <c r="A184" s="249" t="s">
        <v>12</v>
      </c>
      <c r="B184" s="2"/>
      <c r="C184" s="2"/>
      <c r="D184" s="2"/>
      <c r="E184" s="2"/>
      <c r="F184" s="2"/>
      <c r="G184" s="2"/>
      <c r="H184" s="2"/>
      <c r="I184" s="52">
        <f t="shared" si="45"/>
        <v>0</v>
      </c>
      <c r="J184" s="3"/>
      <c r="K184" s="3"/>
      <c r="L184" s="4"/>
      <c r="M184" s="4"/>
      <c r="N184" s="4"/>
      <c r="O184" s="4"/>
      <c r="P184" s="4"/>
      <c r="Q184" s="5"/>
      <c r="R184" s="36"/>
      <c r="S184" s="36"/>
      <c r="T184" s="36"/>
      <c r="U184" s="36"/>
      <c r="V184" s="176" t="str">
        <f t="shared" si="46"/>
        <v/>
      </c>
    </row>
    <row r="185" spans="1:22" x14ac:dyDescent="0.2">
      <c r="A185" s="249">
        <f t="shared" ref="A185:A191" si="47">A183+1</f>
        <v>42726</v>
      </c>
      <c r="B185" s="10"/>
      <c r="C185" s="10"/>
      <c r="D185" s="10"/>
      <c r="E185" s="10"/>
      <c r="F185" s="10"/>
      <c r="G185" s="10"/>
      <c r="H185" s="10"/>
      <c r="I185" s="54">
        <f t="shared" si="45"/>
        <v>0</v>
      </c>
      <c r="J185" s="11"/>
      <c r="K185" s="11"/>
      <c r="L185" s="12"/>
      <c r="M185" s="13"/>
      <c r="N185" s="13"/>
      <c r="O185" s="13"/>
      <c r="P185" s="13"/>
      <c r="Q185" s="9"/>
      <c r="R185" s="36"/>
      <c r="S185" s="36"/>
      <c r="T185" s="36"/>
      <c r="U185" s="36"/>
      <c r="V185" s="176" t="str">
        <f t="shared" si="46"/>
        <v/>
      </c>
    </row>
    <row r="186" spans="1:22" x14ac:dyDescent="0.2">
      <c r="A186" s="247" t="s">
        <v>11</v>
      </c>
      <c r="B186" s="2"/>
      <c r="C186" s="2"/>
      <c r="D186" s="2"/>
      <c r="E186" s="2"/>
      <c r="F186" s="2"/>
      <c r="G186" s="2"/>
      <c r="H186" s="2"/>
      <c r="I186" s="52">
        <f t="shared" si="45"/>
        <v>0</v>
      </c>
      <c r="J186" s="3"/>
      <c r="K186" s="3"/>
      <c r="L186" s="4"/>
      <c r="M186" s="4"/>
      <c r="N186" s="4"/>
      <c r="O186" s="4"/>
      <c r="P186" s="4"/>
      <c r="Q186" s="5"/>
      <c r="R186" s="36"/>
      <c r="S186" s="36"/>
      <c r="T186" s="36"/>
      <c r="U186" s="36"/>
      <c r="V186" s="176" t="str">
        <f t="shared" si="46"/>
        <v/>
      </c>
    </row>
    <row r="187" spans="1:22" x14ac:dyDescent="0.2">
      <c r="A187" s="249">
        <f t="shared" si="47"/>
        <v>42727</v>
      </c>
      <c r="B187" s="10"/>
      <c r="C187" s="10"/>
      <c r="D187" s="10"/>
      <c r="E187" s="10"/>
      <c r="F187" s="10"/>
      <c r="G187" s="10"/>
      <c r="H187" s="10"/>
      <c r="I187" s="54">
        <f t="shared" si="45"/>
        <v>0</v>
      </c>
      <c r="J187" s="11"/>
      <c r="K187" s="11"/>
      <c r="L187" s="12"/>
      <c r="M187" s="13"/>
      <c r="N187" s="13"/>
      <c r="O187" s="13"/>
      <c r="P187" s="13"/>
      <c r="Q187" s="9"/>
      <c r="R187" s="36"/>
      <c r="S187" s="36"/>
      <c r="T187" s="36"/>
      <c r="U187" s="36"/>
      <c r="V187" s="176" t="str">
        <f t="shared" si="46"/>
        <v/>
      </c>
    </row>
    <row r="188" spans="1:22" x14ac:dyDescent="0.2">
      <c r="A188" s="247" t="s">
        <v>9</v>
      </c>
      <c r="B188" s="2"/>
      <c r="C188" s="2"/>
      <c r="D188" s="2"/>
      <c r="E188" s="2"/>
      <c r="F188" s="2"/>
      <c r="G188" s="2"/>
      <c r="H188" s="2"/>
      <c r="I188" s="52">
        <f t="shared" si="45"/>
        <v>0</v>
      </c>
      <c r="J188" s="3"/>
      <c r="K188" s="3"/>
      <c r="L188" s="4"/>
      <c r="M188" s="4"/>
      <c r="N188" s="4"/>
      <c r="O188" s="4"/>
      <c r="P188" s="4"/>
      <c r="Q188" s="5"/>
      <c r="R188" s="36"/>
      <c r="S188" s="36"/>
      <c r="T188" s="36"/>
      <c r="U188" s="36"/>
      <c r="V188" s="176" t="str">
        <f t="shared" si="46"/>
        <v/>
      </c>
    </row>
    <row r="189" spans="1:22" x14ac:dyDescent="0.2">
      <c r="A189" s="249">
        <f t="shared" si="47"/>
        <v>42728</v>
      </c>
      <c r="B189" s="10"/>
      <c r="C189" s="10"/>
      <c r="D189" s="10"/>
      <c r="E189" s="10"/>
      <c r="F189" s="10"/>
      <c r="G189" s="10"/>
      <c r="H189" s="10"/>
      <c r="I189" s="54">
        <f t="shared" si="45"/>
        <v>0</v>
      </c>
      <c r="J189" s="11"/>
      <c r="K189" s="11"/>
      <c r="L189" s="12"/>
      <c r="M189" s="13"/>
      <c r="N189" s="13"/>
      <c r="O189" s="13"/>
      <c r="P189" s="13"/>
      <c r="Q189" s="9"/>
      <c r="R189" s="36"/>
      <c r="S189" s="36"/>
      <c r="T189" s="36"/>
      <c r="U189" s="36"/>
      <c r="V189" s="176" t="str">
        <f t="shared" si="46"/>
        <v/>
      </c>
    </row>
    <row r="190" spans="1:22" x14ac:dyDescent="0.2">
      <c r="A190" s="247" t="s">
        <v>7</v>
      </c>
      <c r="B190" s="2"/>
      <c r="C190" s="2"/>
      <c r="D190" s="2"/>
      <c r="E190" s="2"/>
      <c r="F190" s="2"/>
      <c r="G190" s="2"/>
      <c r="H190" s="2"/>
      <c r="I190" s="52">
        <f t="shared" si="45"/>
        <v>0</v>
      </c>
      <c r="J190" s="3"/>
      <c r="K190" s="3"/>
      <c r="L190" s="4"/>
      <c r="M190" s="4"/>
      <c r="N190" s="4"/>
      <c r="O190" s="4"/>
      <c r="P190" s="4"/>
      <c r="Q190" s="5"/>
      <c r="R190" s="36"/>
      <c r="S190" s="36"/>
      <c r="T190" s="36"/>
      <c r="U190" s="36"/>
      <c r="V190" s="176" t="str">
        <f t="shared" si="46"/>
        <v/>
      </c>
    </row>
    <row r="191" spans="1:22" x14ac:dyDescent="0.2">
      <c r="A191" s="249">
        <f t="shared" si="47"/>
        <v>42729</v>
      </c>
      <c r="B191" s="15"/>
      <c r="C191" s="15"/>
      <c r="D191" s="15"/>
      <c r="E191" s="15"/>
      <c r="F191" s="15"/>
      <c r="G191" s="15"/>
      <c r="H191" s="15"/>
      <c r="I191" s="54">
        <f t="shared" si="45"/>
        <v>0</v>
      </c>
      <c r="J191" s="16"/>
      <c r="K191" s="16"/>
      <c r="L191" s="12"/>
      <c r="M191" s="13"/>
      <c r="N191" s="13"/>
      <c r="O191" s="13"/>
      <c r="P191" s="13"/>
      <c r="Q191" s="9"/>
      <c r="R191" s="36"/>
      <c r="S191" s="36"/>
      <c r="T191" s="36"/>
      <c r="U191" s="36"/>
      <c r="V191" s="176" t="str">
        <f t="shared" si="46"/>
        <v/>
      </c>
    </row>
    <row r="192" spans="1:22" x14ac:dyDescent="0.2">
      <c r="A192" s="247" t="s">
        <v>4</v>
      </c>
      <c r="B192" s="56">
        <f t="shared" ref="B192:G192" si="48">SUM(B178:B191)</f>
        <v>0</v>
      </c>
      <c r="C192" s="56">
        <f t="shared" si="48"/>
        <v>0</v>
      </c>
      <c r="D192" s="56">
        <f t="shared" si="48"/>
        <v>0</v>
      </c>
      <c r="E192" s="56">
        <f t="shared" si="48"/>
        <v>0</v>
      </c>
      <c r="F192" s="56">
        <f t="shared" si="48"/>
        <v>0</v>
      </c>
      <c r="G192" s="56">
        <f t="shared" si="48"/>
        <v>0</v>
      </c>
      <c r="H192" s="56">
        <f>SUM(H178:H191)</f>
        <v>0</v>
      </c>
      <c r="I192" s="57">
        <f>SUM(I178:I191)</f>
        <v>0</v>
      </c>
      <c r="J192" s="56" t="str">
        <f>IF(SUM(J178:J191)&gt;0, AVERAGE(J178:J191), "")</f>
        <v/>
      </c>
      <c r="K192" s="56" t="str">
        <f>IF(SUM(K178:K191)&gt;0, AVERAGE(K178:K191), "")</f>
        <v/>
      </c>
      <c r="L192" s="58">
        <f>SUM(L178:L191)</f>
        <v>0</v>
      </c>
      <c r="M192" s="58">
        <f>SUM(M178:M191)</f>
        <v>0</v>
      </c>
      <c r="N192" s="58">
        <f>SUM(N178:N191)</f>
        <v>0</v>
      </c>
      <c r="O192" s="58">
        <f>SUM(O178:O191)</f>
        <v>0</v>
      </c>
      <c r="P192" s="58">
        <f>SUM(P178:P191)</f>
        <v>0</v>
      </c>
      <c r="Q192" s="5"/>
      <c r="R192" s="36"/>
      <c r="S192" s="36"/>
      <c r="T192" s="36"/>
      <c r="U192" s="36"/>
      <c r="V192" s="36"/>
    </row>
    <row r="193" spans="1:22" x14ac:dyDescent="0.2">
      <c r="A193" s="250" t="s">
        <v>13</v>
      </c>
      <c r="B193" s="56">
        <f t="shared" ref="B193:G193" si="49">COUNT(B178:B191)</f>
        <v>0</v>
      </c>
      <c r="C193" s="56">
        <f t="shared" si="49"/>
        <v>0</v>
      </c>
      <c r="D193" s="56">
        <f t="shared" si="49"/>
        <v>0</v>
      </c>
      <c r="E193" s="56">
        <f t="shared" si="49"/>
        <v>0</v>
      </c>
      <c r="F193" s="56">
        <f t="shared" si="49"/>
        <v>0</v>
      </c>
      <c r="G193" s="56">
        <f t="shared" si="49"/>
        <v>0</v>
      </c>
      <c r="H193" s="56">
        <f>COUNT(H178:H191)</f>
        <v>0</v>
      </c>
      <c r="I193" s="57">
        <f>SUM(B193:H193)</f>
        <v>0</v>
      </c>
      <c r="J193" s="56"/>
      <c r="K193" s="56"/>
      <c r="L193" s="59"/>
      <c r="M193" s="59"/>
      <c r="N193" s="59"/>
      <c r="O193" s="59"/>
      <c r="P193" s="59"/>
      <c r="Q193" s="17"/>
      <c r="R193" s="36"/>
      <c r="S193" s="36"/>
      <c r="T193" s="36"/>
      <c r="U193" s="36"/>
      <c r="V193" s="36"/>
    </row>
    <row r="194" spans="1:22" x14ac:dyDescent="0.2">
      <c r="A194" s="244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36"/>
      <c r="S194" s="36"/>
      <c r="T194" s="36"/>
      <c r="U194" s="177"/>
      <c r="V194" s="176" t="str">
        <f>IF(SUM(V178:V191)&gt;0, (AVERAGE(V178:V191)), "")</f>
        <v/>
      </c>
    </row>
    <row r="195" spans="1:22" x14ac:dyDescent="0.2">
      <c r="A195" s="245" t="s">
        <v>2</v>
      </c>
      <c r="B195" s="37"/>
      <c r="C195" s="38">
        <v>52</v>
      </c>
      <c r="D195" s="39"/>
      <c r="E195" s="39"/>
      <c r="F195" s="39"/>
      <c r="G195" s="39"/>
      <c r="H195" s="39"/>
      <c r="I195" s="39"/>
      <c r="J195" s="39"/>
      <c r="K195" s="39"/>
      <c r="L195" s="40" t="str">
        <f>Start!$D$27</f>
        <v>Ju</v>
      </c>
      <c r="M195" s="40" t="str">
        <f>Start!$E$27</f>
        <v>Hi</v>
      </c>
      <c r="N195" s="40" t="str">
        <f>Start!$F$27</f>
        <v>Su</v>
      </c>
      <c r="O195" s="40" t="str">
        <f>Start!$G$27</f>
        <v>Py</v>
      </c>
      <c r="P195" s="179" t="s">
        <v>75</v>
      </c>
      <c r="Q195" s="41" t="s">
        <v>3</v>
      </c>
      <c r="R195" s="36"/>
      <c r="S195" s="36"/>
      <c r="T195" s="36"/>
      <c r="U195" s="36"/>
      <c r="V195" s="36"/>
    </row>
    <row r="196" spans="1:22" x14ac:dyDescent="0.2">
      <c r="A196" s="246"/>
      <c r="B196" s="42">
        <v>1</v>
      </c>
      <c r="C196" s="43">
        <v>2</v>
      </c>
      <c r="D196" s="44">
        <v>3</v>
      </c>
      <c r="E196" s="45">
        <v>4</v>
      </c>
      <c r="F196" s="46">
        <v>5</v>
      </c>
      <c r="G196" s="47">
        <v>6</v>
      </c>
      <c r="H196" s="235">
        <v>7</v>
      </c>
      <c r="I196" s="48" t="s">
        <v>4</v>
      </c>
      <c r="J196" s="49" t="s">
        <v>58</v>
      </c>
      <c r="K196" s="49" t="s">
        <v>59</v>
      </c>
      <c r="L196" s="50" t="s">
        <v>5</v>
      </c>
      <c r="M196" s="50" t="s">
        <v>5</v>
      </c>
      <c r="N196" s="50" t="s">
        <v>5</v>
      </c>
      <c r="O196" s="173" t="s">
        <v>5</v>
      </c>
      <c r="P196" s="173" t="s">
        <v>15</v>
      </c>
      <c r="Q196" s="51"/>
      <c r="R196" s="36"/>
      <c r="S196" s="36"/>
      <c r="T196" s="36"/>
      <c r="U196" s="36"/>
      <c r="V196" s="36"/>
    </row>
    <row r="197" spans="1:22" x14ac:dyDescent="0.2">
      <c r="A197" s="247" t="s">
        <v>6</v>
      </c>
      <c r="B197" s="2"/>
      <c r="C197" s="2"/>
      <c r="D197" s="2"/>
      <c r="E197" s="2"/>
      <c r="F197" s="2"/>
      <c r="G197" s="2"/>
      <c r="H197" s="2"/>
      <c r="I197" s="52">
        <f t="shared" ref="I197:I210" si="50">SUM(B197:H197)</f>
        <v>0</v>
      </c>
      <c r="J197" s="3"/>
      <c r="K197" s="3"/>
      <c r="L197" s="4"/>
      <c r="M197" s="4"/>
      <c r="N197" s="4"/>
      <c r="O197" s="4"/>
      <c r="P197" s="4"/>
      <c r="Q197" s="5"/>
      <c r="R197" s="36"/>
      <c r="S197" s="36"/>
      <c r="T197" s="36"/>
      <c r="U197" s="36"/>
      <c r="V197" s="176" t="str">
        <f t="shared" ref="V197:V210" si="51">IF(SUM(L197:O197)&gt;0, (SUM(B197:D197,G197,F197)/SUM(L197:O197)/1440), "")</f>
        <v/>
      </c>
    </row>
    <row r="198" spans="1:22" x14ac:dyDescent="0.2">
      <c r="A198" s="248">
        <f>A191+1</f>
        <v>42730</v>
      </c>
      <c r="B198" s="6"/>
      <c r="C198" s="6"/>
      <c r="D198" s="6"/>
      <c r="E198" s="6"/>
      <c r="F198" s="6"/>
      <c r="G198" s="6"/>
      <c r="H198" s="6"/>
      <c r="I198" s="53">
        <f t="shared" si="50"/>
        <v>0</v>
      </c>
      <c r="J198" s="7"/>
      <c r="K198" s="7"/>
      <c r="L198" s="8"/>
      <c r="M198" s="8"/>
      <c r="N198" s="8"/>
      <c r="O198" s="8"/>
      <c r="P198" s="8"/>
      <c r="Q198" s="9"/>
      <c r="R198" s="36"/>
      <c r="S198" s="36"/>
      <c r="T198" s="36"/>
      <c r="U198" s="36"/>
      <c r="V198" s="176" t="str">
        <f t="shared" si="51"/>
        <v/>
      </c>
    </row>
    <row r="199" spans="1:22" x14ac:dyDescent="0.2">
      <c r="A199" s="247" t="s">
        <v>8</v>
      </c>
      <c r="B199" s="2"/>
      <c r="C199" s="2"/>
      <c r="D199" s="2"/>
      <c r="E199" s="2"/>
      <c r="F199" s="2"/>
      <c r="G199" s="2"/>
      <c r="H199" s="2"/>
      <c r="I199" s="52">
        <f t="shared" si="50"/>
        <v>0</v>
      </c>
      <c r="J199" s="3"/>
      <c r="K199" s="3"/>
      <c r="L199" s="4"/>
      <c r="M199" s="4"/>
      <c r="N199" s="4"/>
      <c r="O199" s="4"/>
      <c r="P199" s="4"/>
      <c r="Q199" s="5"/>
      <c r="R199" s="36"/>
      <c r="S199" s="36"/>
      <c r="T199" s="36"/>
      <c r="U199" s="36"/>
      <c r="V199" s="176" t="str">
        <f t="shared" si="51"/>
        <v/>
      </c>
    </row>
    <row r="200" spans="1:22" x14ac:dyDescent="0.2">
      <c r="A200" s="248">
        <f>A198+1</f>
        <v>42731</v>
      </c>
      <c r="B200" s="10"/>
      <c r="C200" s="10"/>
      <c r="D200" s="10"/>
      <c r="E200" s="10"/>
      <c r="F200" s="10"/>
      <c r="G200" s="10"/>
      <c r="H200" s="10"/>
      <c r="I200" s="54">
        <f t="shared" si="50"/>
        <v>0</v>
      </c>
      <c r="J200" s="11"/>
      <c r="K200" s="11"/>
      <c r="L200" s="12"/>
      <c r="M200" s="13"/>
      <c r="N200" s="13"/>
      <c r="O200" s="13"/>
      <c r="P200" s="13"/>
      <c r="Q200" s="9"/>
      <c r="R200" s="36"/>
      <c r="S200" s="36"/>
      <c r="T200" s="36"/>
      <c r="U200" s="36"/>
      <c r="V200" s="176" t="str">
        <f t="shared" si="51"/>
        <v/>
      </c>
    </row>
    <row r="201" spans="1:22" x14ac:dyDescent="0.2">
      <c r="A201" s="247" t="s">
        <v>10</v>
      </c>
      <c r="B201" s="2"/>
      <c r="C201" s="2"/>
      <c r="D201" s="2"/>
      <c r="E201" s="2"/>
      <c r="F201" s="2"/>
      <c r="G201" s="143"/>
      <c r="H201" s="143"/>
      <c r="I201" s="52">
        <f t="shared" si="50"/>
        <v>0</v>
      </c>
      <c r="J201" s="3"/>
      <c r="K201" s="3"/>
      <c r="L201" s="4"/>
      <c r="M201" s="4"/>
      <c r="N201" s="4"/>
      <c r="O201" s="4"/>
      <c r="P201" s="4"/>
      <c r="Q201" s="5"/>
      <c r="R201" s="36"/>
      <c r="S201" s="36"/>
      <c r="T201" s="36"/>
      <c r="U201" s="36"/>
      <c r="V201" s="176" t="str">
        <f t="shared" si="51"/>
        <v/>
      </c>
    </row>
    <row r="202" spans="1:22" x14ac:dyDescent="0.2">
      <c r="A202" s="249">
        <f>A200+1</f>
        <v>42732</v>
      </c>
      <c r="B202" s="6"/>
      <c r="C202" s="6"/>
      <c r="D202" s="6"/>
      <c r="E202" s="6"/>
      <c r="F202" s="6"/>
      <c r="G202" s="6"/>
      <c r="H202" s="6"/>
      <c r="I202" s="53">
        <f t="shared" si="50"/>
        <v>0</v>
      </c>
      <c r="J202" s="7"/>
      <c r="K202" s="7"/>
      <c r="L202" s="14"/>
      <c r="M202" s="8"/>
      <c r="N202" s="8"/>
      <c r="O202" s="8"/>
      <c r="P202" s="8"/>
      <c r="Q202" s="9"/>
      <c r="R202" s="36"/>
      <c r="S202" s="36"/>
      <c r="T202" s="36"/>
      <c r="U202" s="36"/>
      <c r="V202" s="176" t="str">
        <f t="shared" si="51"/>
        <v/>
      </c>
    </row>
    <row r="203" spans="1:22" x14ac:dyDescent="0.2">
      <c r="A203" s="249" t="s">
        <v>12</v>
      </c>
      <c r="B203" s="2"/>
      <c r="C203" s="2"/>
      <c r="D203" s="2"/>
      <c r="E203" s="2"/>
      <c r="F203" s="2"/>
      <c r="G203" s="2"/>
      <c r="H203" s="2"/>
      <c r="I203" s="52">
        <f t="shared" si="50"/>
        <v>0</v>
      </c>
      <c r="J203" s="3"/>
      <c r="K203" s="3"/>
      <c r="L203" s="4"/>
      <c r="M203" s="4"/>
      <c r="N203" s="4"/>
      <c r="O203" s="4"/>
      <c r="P203" s="4"/>
      <c r="Q203" s="5"/>
      <c r="R203" s="36"/>
      <c r="S203" s="36"/>
      <c r="T203" s="36"/>
      <c r="U203" s="36"/>
      <c r="V203" s="176" t="str">
        <f t="shared" si="51"/>
        <v/>
      </c>
    </row>
    <row r="204" spans="1:22" x14ac:dyDescent="0.2">
      <c r="A204" s="249">
        <f t="shared" ref="A204:A210" si="52">A202+1</f>
        <v>42733</v>
      </c>
      <c r="B204" s="10"/>
      <c r="C204" s="10"/>
      <c r="D204" s="10"/>
      <c r="E204" s="10"/>
      <c r="F204" s="10"/>
      <c r="G204" s="10"/>
      <c r="H204" s="10"/>
      <c r="I204" s="54">
        <f t="shared" si="50"/>
        <v>0</v>
      </c>
      <c r="J204" s="11"/>
      <c r="K204" s="11"/>
      <c r="L204" s="12"/>
      <c r="M204" s="13"/>
      <c r="N204" s="13"/>
      <c r="O204" s="13"/>
      <c r="P204" s="13"/>
      <c r="Q204" s="9"/>
      <c r="R204" s="36"/>
      <c r="S204" s="36"/>
      <c r="T204" s="36"/>
      <c r="U204" s="36"/>
      <c r="V204" s="176" t="str">
        <f t="shared" si="51"/>
        <v/>
      </c>
    </row>
    <row r="205" spans="1:22" x14ac:dyDescent="0.2">
      <c r="A205" s="247" t="s">
        <v>11</v>
      </c>
      <c r="B205" s="2"/>
      <c r="C205" s="2"/>
      <c r="D205" s="2"/>
      <c r="E205" s="2"/>
      <c r="F205" s="2"/>
      <c r="G205" s="2"/>
      <c r="H205" s="2"/>
      <c r="I205" s="52">
        <f t="shared" si="50"/>
        <v>0</v>
      </c>
      <c r="J205" s="3"/>
      <c r="K205" s="3"/>
      <c r="L205" s="4"/>
      <c r="M205" s="4"/>
      <c r="N205" s="4"/>
      <c r="O205" s="4"/>
      <c r="P205" s="4"/>
      <c r="Q205" s="5"/>
      <c r="R205" s="36"/>
      <c r="S205" s="36"/>
      <c r="T205" s="36"/>
      <c r="U205" s="36"/>
      <c r="V205" s="176" t="str">
        <f t="shared" si="51"/>
        <v/>
      </c>
    </row>
    <row r="206" spans="1:22" x14ac:dyDescent="0.2">
      <c r="A206" s="249">
        <f t="shared" si="52"/>
        <v>42734</v>
      </c>
      <c r="B206" s="10"/>
      <c r="C206" s="10"/>
      <c r="D206" s="10"/>
      <c r="E206" s="10"/>
      <c r="F206" s="10"/>
      <c r="G206" s="10"/>
      <c r="H206" s="10"/>
      <c r="I206" s="54">
        <f t="shared" si="50"/>
        <v>0</v>
      </c>
      <c r="J206" s="11"/>
      <c r="K206" s="11"/>
      <c r="L206" s="12"/>
      <c r="M206" s="13"/>
      <c r="N206" s="13"/>
      <c r="O206" s="13"/>
      <c r="P206" s="13"/>
      <c r="Q206" s="9"/>
      <c r="R206" s="36"/>
      <c r="S206" s="36"/>
      <c r="T206" s="36"/>
      <c r="U206" s="36"/>
      <c r="V206" s="176" t="str">
        <f t="shared" si="51"/>
        <v/>
      </c>
    </row>
    <row r="207" spans="1:22" x14ac:dyDescent="0.2">
      <c r="A207" s="247" t="s">
        <v>9</v>
      </c>
      <c r="B207" s="2"/>
      <c r="C207" s="2"/>
      <c r="D207" s="2"/>
      <c r="E207" s="2"/>
      <c r="F207" s="2"/>
      <c r="G207" s="2"/>
      <c r="H207" s="2"/>
      <c r="I207" s="52">
        <f t="shared" si="50"/>
        <v>0</v>
      </c>
      <c r="J207" s="3"/>
      <c r="K207" s="3"/>
      <c r="L207" s="4"/>
      <c r="M207" s="4"/>
      <c r="N207" s="4"/>
      <c r="O207" s="4"/>
      <c r="P207" s="4"/>
      <c r="Q207" s="5"/>
      <c r="R207" s="36"/>
      <c r="S207" s="36"/>
      <c r="T207" s="36"/>
      <c r="U207" s="36"/>
      <c r="V207" s="176" t="str">
        <f t="shared" si="51"/>
        <v/>
      </c>
    </row>
    <row r="208" spans="1:22" x14ac:dyDescent="0.2">
      <c r="A208" s="249">
        <f t="shared" si="52"/>
        <v>42735</v>
      </c>
      <c r="B208" s="10"/>
      <c r="C208" s="10"/>
      <c r="D208" s="10"/>
      <c r="E208" s="10"/>
      <c r="F208" s="10"/>
      <c r="G208" s="10"/>
      <c r="H208" s="10"/>
      <c r="I208" s="54">
        <f t="shared" si="50"/>
        <v>0</v>
      </c>
      <c r="J208" s="11"/>
      <c r="K208" s="11"/>
      <c r="L208" s="12"/>
      <c r="M208" s="13"/>
      <c r="N208" s="13"/>
      <c r="O208" s="13"/>
      <c r="P208" s="13"/>
      <c r="Q208" s="9"/>
      <c r="R208" s="36"/>
      <c r="S208" s="36"/>
      <c r="T208" s="36"/>
      <c r="U208" s="36"/>
      <c r="V208" s="176" t="str">
        <f t="shared" si="51"/>
        <v/>
      </c>
    </row>
    <row r="209" spans="1:22" x14ac:dyDescent="0.2">
      <c r="A209" s="247" t="s">
        <v>7</v>
      </c>
      <c r="B209" s="2"/>
      <c r="C209" s="2"/>
      <c r="D209" s="2"/>
      <c r="E209" s="2"/>
      <c r="F209" s="2"/>
      <c r="G209" s="2"/>
      <c r="H209" s="2"/>
      <c r="I209" s="52">
        <f t="shared" si="50"/>
        <v>0</v>
      </c>
      <c r="J209" s="3"/>
      <c r="K209" s="3"/>
      <c r="L209" s="4"/>
      <c r="M209" s="4"/>
      <c r="N209" s="4"/>
      <c r="O209" s="4"/>
      <c r="P209" s="4"/>
      <c r="Q209" s="5"/>
      <c r="R209" s="36"/>
      <c r="S209" s="36"/>
      <c r="T209" s="36"/>
      <c r="U209" s="36"/>
      <c r="V209" s="176" t="str">
        <f t="shared" si="51"/>
        <v/>
      </c>
    </row>
    <row r="210" spans="1:22" x14ac:dyDescent="0.2">
      <c r="A210" s="249">
        <f t="shared" si="52"/>
        <v>42736</v>
      </c>
      <c r="B210" s="15"/>
      <c r="C210" s="15"/>
      <c r="D210" s="15"/>
      <c r="E210" s="15"/>
      <c r="F210" s="15"/>
      <c r="G210" s="15"/>
      <c r="H210" s="15"/>
      <c r="I210" s="54">
        <f t="shared" si="50"/>
        <v>0</v>
      </c>
      <c r="J210" s="16"/>
      <c r="K210" s="16"/>
      <c r="L210" s="12"/>
      <c r="M210" s="13"/>
      <c r="N210" s="13"/>
      <c r="O210" s="13"/>
      <c r="P210" s="13"/>
      <c r="Q210" s="9"/>
      <c r="R210" s="36"/>
      <c r="S210" s="36"/>
      <c r="T210" s="36"/>
      <c r="U210" s="36"/>
      <c r="V210" s="176" t="str">
        <f t="shared" si="51"/>
        <v/>
      </c>
    </row>
    <row r="211" spans="1:22" x14ac:dyDescent="0.2">
      <c r="A211" s="247" t="s">
        <v>4</v>
      </c>
      <c r="B211" s="56">
        <f t="shared" ref="B211:G211" si="53">SUM(B197:B210)</f>
        <v>0</v>
      </c>
      <c r="C211" s="56">
        <f t="shared" si="53"/>
        <v>0</v>
      </c>
      <c r="D211" s="56">
        <f t="shared" si="53"/>
        <v>0</v>
      </c>
      <c r="E211" s="56">
        <f t="shared" si="53"/>
        <v>0</v>
      </c>
      <c r="F211" s="56">
        <f t="shared" si="53"/>
        <v>0</v>
      </c>
      <c r="G211" s="56">
        <f t="shared" si="53"/>
        <v>0</v>
      </c>
      <c r="H211" s="56">
        <f>SUM(H197:H210)</f>
        <v>0</v>
      </c>
      <c r="I211" s="57">
        <f>SUM(I197:I210)</f>
        <v>0</v>
      </c>
      <c r="J211" s="56" t="str">
        <f>IF(SUM(J197:J210)&gt;0, AVERAGE(J197:J210), "")</f>
        <v/>
      </c>
      <c r="K211" s="56" t="str">
        <f>IF(SUM(K197:K210)&gt;0, AVERAGE(K197:K210), "")</f>
        <v/>
      </c>
      <c r="L211" s="58">
        <f>SUM(L197:L210)</f>
        <v>0</v>
      </c>
      <c r="M211" s="58">
        <f>SUM(M197:M210)</f>
        <v>0</v>
      </c>
      <c r="N211" s="58">
        <f>SUM(N197:N210)</f>
        <v>0</v>
      </c>
      <c r="O211" s="58">
        <f>SUM(O197:O210)</f>
        <v>0</v>
      </c>
      <c r="P211" s="58">
        <f>SUM(P197:P210)</f>
        <v>0</v>
      </c>
      <c r="Q211" s="5"/>
      <c r="R211" s="36"/>
      <c r="S211" s="36"/>
      <c r="T211" s="36"/>
      <c r="U211" s="36"/>
      <c r="V211" s="36"/>
    </row>
    <row r="212" spans="1:22" x14ac:dyDescent="0.2">
      <c r="A212" s="250" t="s">
        <v>13</v>
      </c>
      <c r="B212" s="56">
        <f t="shared" ref="B212:G212" si="54">COUNT(B197:B210)</f>
        <v>0</v>
      </c>
      <c r="C212" s="56">
        <f t="shared" si="54"/>
        <v>0</v>
      </c>
      <c r="D212" s="56">
        <f t="shared" si="54"/>
        <v>0</v>
      </c>
      <c r="E212" s="56">
        <f t="shared" si="54"/>
        <v>0</v>
      </c>
      <c r="F212" s="56">
        <f t="shared" si="54"/>
        <v>0</v>
      </c>
      <c r="G212" s="56">
        <f t="shared" si="54"/>
        <v>0</v>
      </c>
      <c r="H212" s="56">
        <f>COUNT(H197:H210)</f>
        <v>0</v>
      </c>
      <c r="I212" s="57">
        <f>SUM(B212:H212)</f>
        <v>0</v>
      </c>
      <c r="J212" s="56"/>
      <c r="K212" s="56"/>
      <c r="L212" s="59"/>
      <c r="M212" s="59"/>
      <c r="N212" s="59"/>
      <c r="O212" s="59"/>
      <c r="P212" s="59"/>
      <c r="Q212" s="17"/>
      <c r="R212" s="36"/>
      <c r="S212" s="36"/>
      <c r="T212" s="36"/>
      <c r="U212" s="36"/>
      <c r="V212" s="36"/>
    </row>
    <row r="213" spans="1:22" x14ac:dyDescent="0.2">
      <c r="A213" s="244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36"/>
      <c r="S213" s="36"/>
      <c r="T213" s="36"/>
      <c r="U213" s="177"/>
      <c r="V213" s="176" t="str">
        <f>IF(SUM(V197:V210)&gt;0, (AVERAGE(V197:V210)), "")</f>
        <v/>
      </c>
    </row>
    <row r="214" spans="1:22" x14ac:dyDescent="0.2">
      <c r="A214" s="245" t="s">
        <v>2</v>
      </c>
      <c r="B214" s="37"/>
      <c r="C214" s="38">
        <v>1</v>
      </c>
      <c r="D214" s="39"/>
      <c r="E214" s="39"/>
      <c r="F214" s="39"/>
      <c r="G214" s="39"/>
      <c r="H214" s="39"/>
      <c r="I214" s="39"/>
      <c r="J214" s="39"/>
      <c r="K214" s="39"/>
      <c r="L214" s="40" t="str">
        <f>Start!$D$27</f>
        <v>Ju</v>
      </c>
      <c r="M214" s="40" t="str">
        <f>Start!$E$27</f>
        <v>Hi</v>
      </c>
      <c r="N214" s="40" t="str">
        <f>Start!$F$27</f>
        <v>Su</v>
      </c>
      <c r="O214" s="40" t="str">
        <f>Start!$G$27</f>
        <v>Py</v>
      </c>
      <c r="P214" s="179" t="s">
        <v>75</v>
      </c>
      <c r="Q214" s="41" t="s">
        <v>3</v>
      </c>
      <c r="R214" s="36"/>
      <c r="S214" s="36"/>
      <c r="T214" s="36"/>
      <c r="U214" s="36"/>
      <c r="V214" s="36"/>
    </row>
    <row r="215" spans="1:22" x14ac:dyDescent="0.2">
      <c r="A215" s="246"/>
      <c r="B215" s="42">
        <v>1</v>
      </c>
      <c r="C215" s="43">
        <v>2</v>
      </c>
      <c r="D215" s="44">
        <v>3</v>
      </c>
      <c r="E215" s="45">
        <v>4</v>
      </c>
      <c r="F215" s="46">
        <v>5</v>
      </c>
      <c r="G215" s="47">
        <v>6</v>
      </c>
      <c r="H215" s="235">
        <v>7</v>
      </c>
      <c r="I215" s="48" t="s">
        <v>4</v>
      </c>
      <c r="J215" s="49" t="s">
        <v>58</v>
      </c>
      <c r="K215" s="49" t="s">
        <v>59</v>
      </c>
      <c r="L215" s="50" t="s">
        <v>5</v>
      </c>
      <c r="M215" s="50" t="s">
        <v>5</v>
      </c>
      <c r="N215" s="50" t="s">
        <v>5</v>
      </c>
      <c r="O215" s="173" t="s">
        <v>5</v>
      </c>
      <c r="P215" s="173" t="s">
        <v>15</v>
      </c>
      <c r="Q215" s="51"/>
      <c r="R215" s="36"/>
      <c r="S215" s="36"/>
      <c r="T215" s="36"/>
      <c r="U215" s="36"/>
      <c r="V215" s="36"/>
    </row>
    <row r="216" spans="1:22" x14ac:dyDescent="0.2">
      <c r="A216" s="247" t="s">
        <v>6</v>
      </c>
      <c r="B216" s="2"/>
      <c r="C216" s="2"/>
      <c r="D216" s="2"/>
      <c r="E216" s="2"/>
      <c r="F216" s="2"/>
      <c r="G216" s="2"/>
      <c r="H216" s="2"/>
      <c r="I216" s="52">
        <f t="shared" ref="I216:I229" si="55">SUM(B216:H216)</f>
        <v>0</v>
      </c>
      <c r="J216" s="3"/>
      <c r="K216" s="3"/>
      <c r="L216" s="4"/>
      <c r="M216" s="4"/>
      <c r="N216" s="4"/>
      <c r="O216" s="4"/>
      <c r="P216" s="4"/>
      <c r="Q216" s="5"/>
      <c r="R216" s="36"/>
      <c r="S216" s="36"/>
      <c r="T216" s="36"/>
      <c r="U216" s="36"/>
      <c r="V216" s="176" t="str">
        <f t="shared" ref="V216:V229" si="56">IF(SUM(L216:O216)&gt;0, (SUM(B216:D216,G216,F216)/SUM(L216:O216)/1440), "")</f>
        <v/>
      </c>
    </row>
    <row r="217" spans="1:22" x14ac:dyDescent="0.2">
      <c r="A217" s="248">
        <f>A210+1</f>
        <v>42737</v>
      </c>
      <c r="B217" s="6"/>
      <c r="C217" s="6"/>
      <c r="D217" s="6"/>
      <c r="E217" s="6"/>
      <c r="F217" s="6"/>
      <c r="G217" s="6"/>
      <c r="H217" s="6"/>
      <c r="I217" s="53">
        <f t="shared" si="55"/>
        <v>0</v>
      </c>
      <c r="J217" s="7"/>
      <c r="K217" s="7"/>
      <c r="L217" s="8"/>
      <c r="M217" s="8"/>
      <c r="N217" s="8"/>
      <c r="O217" s="8"/>
      <c r="P217" s="8"/>
      <c r="Q217" s="9"/>
      <c r="R217" s="36"/>
      <c r="S217" s="36"/>
      <c r="T217" s="36"/>
      <c r="U217" s="36"/>
      <c r="V217" s="176" t="str">
        <f t="shared" si="56"/>
        <v/>
      </c>
    </row>
    <row r="218" spans="1:22" x14ac:dyDescent="0.2">
      <c r="A218" s="247" t="s">
        <v>8</v>
      </c>
      <c r="B218" s="2"/>
      <c r="C218" s="2"/>
      <c r="D218" s="2"/>
      <c r="E218" s="2"/>
      <c r="F218" s="2"/>
      <c r="G218" s="2"/>
      <c r="H218" s="2"/>
      <c r="I218" s="52">
        <f t="shared" si="55"/>
        <v>0</v>
      </c>
      <c r="J218" s="3"/>
      <c r="K218" s="3"/>
      <c r="L218" s="4"/>
      <c r="M218" s="4"/>
      <c r="N218" s="4"/>
      <c r="O218" s="4"/>
      <c r="P218" s="4"/>
      <c r="Q218" s="5"/>
      <c r="R218" s="36"/>
      <c r="S218" s="36"/>
      <c r="T218" s="36"/>
      <c r="U218" s="36"/>
      <c r="V218" s="176" t="str">
        <f t="shared" si="56"/>
        <v/>
      </c>
    </row>
    <row r="219" spans="1:22" x14ac:dyDescent="0.2">
      <c r="A219" s="248">
        <f>A217+1</f>
        <v>42738</v>
      </c>
      <c r="B219" s="10"/>
      <c r="C219" s="10"/>
      <c r="D219" s="10"/>
      <c r="E219" s="10"/>
      <c r="F219" s="10"/>
      <c r="G219" s="10"/>
      <c r="H219" s="10"/>
      <c r="I219" s="54">
        <f t="shared" si="55"/>
        <v>0</v>
      </c>
      <c r="J219" s="11"/>
      <c r="K219" s="11"/>
      <c r="L219" s="12"/>
      <c r="M219" s="13"/>
      <c r="N219" s="13"/>
      <c r="O219" s="13"/>
      <c r="P219" s="13"/>
      <c r="Q219" s="9"/>
      <c r="R219" s="36"/>
      <c r="S219" s="36"/>
      <c r="T219" s="36"/>
      <c r="U219" s="36"/>
      <c r="V219" s="176" t="str">
        <f t="shared" si="56"/>
        <v/>
      </c>
    </row>
    <row r="220" spans="1:22" x14ac:dyDescent="0.2">
      <c r="A220" s="247" t="s">
        <v>10</v>
      </c>
      <c r="B220" s="2"/>
      <c r="C220" s="2"/>
      <c r="D220" s="2"/>
      <c r="E220" s="2"/>
      <c r="F220" s="2"/>
      <c r="G220" s="143"/>
      <c r="H220" s="143"/>
      <c r="I220" s="52">
        <f t="shared" si="55"/>
        <v>0</v>
      </c>
      <c r="J220" s="3"/>
      <c r="K220" s="3"/>
      <c r="L220" s="4"/>
      <c r="M220" s="4"/>
      <c r="N220" s="4"/>
      <c r="O220" s="4"/>
      <c r="P220" s="4"/>
      <c r="Q220" s="5"/>
      <c r="R220" s="36"/>
      <c r="S220" s="36"/>
      <c r="T220" s="36"/>
      <c r="U220" s="36"/>
      <c r="V220" s="176" t="str">
        <f t="shared" si="56"/>
        <v/>
      </c>
    </row>
    <row r="221" spans="1:22" x14ac:dyDescent="0.2">
      <c r="A221" s="249">
        <f>A219+1</f>
        <v>42739</v>
      </c>
      <c r="B221" s="6"/>
      <c r="C221" s="6"/>
      <c r="D221" s="6"/>
      <c r="E221" s="6"/>
      <c r="F221" s="6"/>
      <c r="G221" s="6"/>
      <c r="H221" s="6"/>
      <c r="I221" s="53">
        <f t="shared" si="55"/>
        <v>0</v>
      </c>
      <c r="J221" s="7"/>
      <c r="K221" s="7"/>
      <c r="L221" s="14"/>
      <c r="M221" s="8"/>
      <c r="N221" s="8"/>
      <c r="O221" s="8"/>
      <c r="P221" s="8"/>
      <c r="Q221" s="205"/>
      <c r="R221" s="36"/>
      <c r="S221" s="36"/>
      <c r="T221" s="36"/>
      <c r="U221" s="36"/>
      <c r="V221" s="176" t="str">
        <f t="shared" si="56"/>
        <v/>
      </c>
    </row>
    <row r="222" spans="1:22" x14ac:dyDescent="0.2">
      <c r="A222" s="249" t="s">
        <v>12</v>
      </c>
      <c r="B222" s="2"/>
      <c r="C222" s="2"/>
      <c r="D222" s="2"/>
      <c r="E222" s="2"/>
      <c r="F222" s="2"/>
      <c r="G222" s="2"/>
      <c r="H222" s="2"/>
      <c r="I222" s="52">
        <f t="shared" si="55"/>
        <v>0</v>
      </c>
      <c r="J222" s="3"/>
      <c r="K222" s="3"/>
      <c r="L222" s="4"/>
      <c r="M222" s="4"/>
      <c r="N222" s="4"/>
      <c r="O222" s="4"/>
      <c r="P222" s="4"/>
      <c r="Q222" s="5"/>
      <c r="R222" s="36"/>
      <c r="S222" s="36"/>
      <c r="T222" s="36"/>
      <c r="U222" s="36"/>
      <c r="V222" s="176" t="str">
        <f t="shared" si="56"/>
        <v/>
      </c>
    </row>
    <row r="223" spans="1:22" x14ac:dyDescent="0.2">
      <c r="A223" s="249">
        <f t="shared" ref="A223:A229" si="57">A221+1</f>
        <v>42740</v>
      </c>
      <c r="B223" s="10"/>
      <c r="C223" s="10"/>
      <c r="D223" s="10"/>
      <c r="E223" s="10"/>
      <c r="F223" s="10"/>
      <c r="G223" s="10"/>
      <c r="H223" s="10"/>
      <c r="I223" s="54">
        <f t="shared" si="55"/>
        <v>0</v>
      </c>
      <c r="J223" s="11"/>
      <c r="K223" s="11"/>
      <c r="L223" s="12"/>
      <c r="M223" s="13"/>
      <c r="N223" s="13"/>
      <c r="O223" s="13"/>
      <c r="P223" s="13"/>
      <c r="Q223" s="9"/>
      <c r="R223" s="36"/>
      <c r="S223" s="36"/>
      <c r="T223" s="36"/>
      <c r="U223" s="36"/>
      <c r="V223" s="176" t="str">
        <f t="shared" si="56"/>
        <v/>
      </c>
    </row>
    <row r="224" spans="1:22" x14ac:dyDescent="0.2">
      <c r="A224" s="247" t="s">
        <v>11</v>
      </c>
      <c r="B224" s="2"/>
      <c r="C224" s="2"/>
      <c r="D224" s="2"/>
      <c r="E224" s="2"/>
      <c r="F224" s="2"/>
      <c r="G224" s="2"/>
      <c r="H224" s="2"/>
      <c r="I224" s="52">
        <f t="shared" si="55"/>
        <v>0</v>
      </c>
      <c r="J224" s="3"/>
      <c r="K224" s="3"/>
      <c r="L224" s="4"/>
      <c r="M224" s="4"/>
      <c r="N224" s="4"/>
      <c r="O224" s="4"/>
      <c r="P224" s="4"/>
      <c r="Q224" s="5"/>
      <c r="R224" s="36"/>
      <c r="S224" s="36"/>
      <c r="T224" s="36"/>
      <c r="U224" s="36"/>
      <c r="V224" s="176" t="str">
        <f t="shared" si="56"/>
        <v/>
      </c>
    </row>
    <row r="225" spans="1:22" x14ac:dyDescent="0.2">
      <c r="A225" s="249">
        <f t="shared" si="57"/>
        <v>42741</v>
      </c>
      <c r="B225" s="10"/>
      <c r="C225" s="10"/>
      <c r="D225" s="10"/>
      <c r="E225" s="10"/>
      <c r="F225" s="10"/>
      <c r="G225" s="10"/>
      <c r="H225" s="10"/>
      <c r="I225" s="54">
        <f t="shared" si="55"/>
        <v>0</v>
      </c>
      <c r="J225" s="11"/>
      <c r="K225" s="11"/>
      <c r="L225" s="12"/>
      <c r="M225" s="13"/>
      <c r="N225" s="13"/>
      <c r="O225" s="13"/>
      <c r="P225" s="13"/>
      <c r="Q225" s="9"/>
      <c r="R225" s="36"/>
      <c r="S225" s="36"/>
      <c r="T225" s="36"/>
      <c r="U225" s="36"/>
      <c r="V225" s="176" t="str">
        <f t="shared" si="56"/>
        <v/>
      </c>
    </row>
    <row r="226" spans="1:22" x14ac:dyDescent="0.2">
      <c r="A226" s="247" t="s">
        <v>9</v>
      </c>
      <c r="B226" s="2"/>
      <c r="C226" s="2"/>
      <c r="D226" s="143"/>
      <c r="E226" s="2"/>
      <c r="F226" s="2"/>
      <c r="G226" s="2"/>
      <c r="H226" s="2"/>
      <c r="I226" s="52">
        <f t="shared" si="55"/>
        <v>0</v>
      </c>
      <c r="J226" s="3"/>
      <c r="K226" s="3"/>
      <c r="L226" s="4"/>
      <c r="M226" s="4"/>
      <c r="N226" s="4"/>
      <c r="O226" s="4"/>
      <c r="P226" s="4"/>
      <c r="Q226" s="204"/>
      <c r="R226" s="36"/>
      <c r="S226" s="36"/>
      <c r="T226" s="36"/>
      <c r="U226" s="36"/>
      <c r="V226" s="176" t="str">
        <f t="shared" si="56"/>
        <v/>
      </c>
    </row>
    <row r="227" spans="1:22" x14ac:dyDescent="0.2">
      <c r="A227" s="249">
        <f t="shared" si="57"/>
        <v>42742</v>
      </c>
      <c r="B227" s="10"/>
      <c r="C227" s="10"/>
      <c r="D227" s="10"/>
      <c r="E227" s="10"/>
      <c r="F227" s="10"/>
      <c r="G227" s="10"/>
      <c r="H227" s="10"/>
      <c r="I227" s="54">
        <f t="shared" si="55"/>
        <v>0</v>
      </c>
      <c r="J227" s="11"/>
      <c r="K227" s="11"/>
      <c r="L227" s="12"/>
      <c r="M227" s="13"/>
      <c r="N227" s="13"/>
      <c r="O227" s="13"/>
      <c r="P227" s="13"/>
      <c r="Q227" s="9"/>
      <c r="R227" s="36"/>
      <c r="S227" s="36"/>
      <c r="T227" s="36"/>
      <c r="U227" s="36"/>
      <c r="V227" s="176" t="str">
        <f t="shared" si="56"/>
        <v/>
      </c>
    </row>
    <row r="228" spans="1:22" x14ac:dyDescent="0.2">
      <c r="A228" s="247" t="s">
        <v>7</v>
      </c>
      <c r="B228" s="2"/>
      <c r="C228" s="2"/>
      <c r="D228" s="2"/>
      <c r="E228" s="2"/>
      <c r="F228" s="2"/>
      <c r="G228" s="2"/>
      <c r="H228" s="2"/>
      <c r="I228" s="52">
        <f t="shared" si="55"/>
        <v>0</v>
      </c>
      <c r="J228" s="3"/>
      <c r="K228" s="3"/>
      <c r="L228" s="4"/>
      <c r="M228" s="4"/>
      <c r="N228" s="4"/>
      <c r="O228" s="4"/>
      <c r="P228" s="4"/>
      <c r="Q228" s="204"/>
      <c r="R228" s="36"/>
      <c r="S228" s="36"/>
      <c r="T228" s="36"/>
      <c r="U228" s="36"/>
      <c r="V228" s="176" t="str">
        <f t="shared" si="56"/>
        <v/>
      </c>
    </row>
    <row r="229" spans="1:22" x14ac:dyDescent="0.2">
      <c r="A229" s="249">
        <f t="shared" si="57"/>
        <v>42743</v>
      </c>
      <c r="B229" s="15"/>
      <c r="C229" s="15"/>
      <c r="D229" s="15"/>
      <c r="E229" s="15"/>
      <c r="F229" s="15"/>
      <c r="G229" s="15"/>
      <c r="H229" s="15"/>
      <c r="I229" s="54">
        <f t="shared" si="55"/>
        <v>0</v>
      </c>
      <c r="J229" s="16"/>
      <c r="K229" s="16"/>
      <c r="L229" s="12"/>
      <c r="M229" s="13"/>
      <c r="N229" s="13"/>
      <c r="O229" s="13"/>
      <c r="P229" s="13"/>
      <c r="Q229" s="9"/>
      <c r="R229" s="36"/>
      <c r="S229" s="36"/>
      <c r="T229" s="36"/>
      <c r="U229" s="36"/>
      <c r="V229" s="176" t="str">
        <f t="shared" si="56"/>
        <v/>
      </c>
    </row>
    <row r="230" spans="1:22" x14ac:dyDescent="0.2">
      <c r="A230" s="247" t="s">
        <v>4</v>
      </c>
      <c r="B230" s="56">
        <f t="shared" ref="B230:G230" si="58">SUM(B216:B229)</f>
        <v>0</v>
      </c>
      <c r="C230" s="56">
        <f t="shared" si="58"/>
        <v>0</v>
      </c>
      <c r="D230" s="56">
        <f t="shared" si="58"/>
        <v>0</v>
      </c>
      <c r="E230" s="56">
        <f t="shared" si="58"/>
        <v>0</v>
      </c>
      <c r="F230" s="56">
        <f t="shared" si="58"/>
        <v>0</v>
      </c>
      <c r="G230" s="56">
        <f t="shared" si="58"/>
        <v>0</v>
      </c>
      <c r="H230" s="56">
        <f>SUM(H216:H229)</f>
        <v>0</v>
      </c>
      <c r="I230" s="57">
        <f>SUM(I216:I229)</f>
        <v>0</v>
      </c>
      <c r="J230" s="56" t="str">
        <f>IF(SUM(J216:J229)&gt;0, AVERAGE(J216:J229), "")</f>
        <v/>
      </c>
      <c r="K230" s="56" t="str">
        <f>IF(SUM(K216:K229)&gt;0, AVERAGE(K216:K229), "")</f>
        <v/>
      </c>
      <c r="L230" s="58">
        <f>SUM(L216:L229)</f>
        <v>0</v>
      </c>
      <c r="M230" s="58">
        <f>SUM(M216:M229)</f>
        <v>0</v>
      </c>
      <c r="N230" s="58">
        <f>SUM(N216:N229)</f>
        <v>0</v>
      </c>
      <c r="O230" s="58">
        <f>SUM(O216:O229)</f>
        <v>0</v>
      </c>
      <c r="P230" s="58">
        <f>SUM(P216:P229)</f>
        <v>0</v>
      </c>
      <c r="Q230" s="5"/>
      <c r="R230" s="36"/>
      <c r="S230" s="36"/>
      <c r="T230" s="36"/>
      <c r="U230" s="36"/>
      <c r="V230" s="36"/>
    </row>
    <row r="231" spans="1:22" x14ac:dyDescent="0.2">
      <c r="A231" s="250" t="s">
        <v>13</v>
      </c>
      <c r="B231" s="56">
        <f t="shared" ref="B231:G231" si="59">COUNT(B216:B229)</f>
        <v>0</v>
      </c>
      <c r="C231" s="56">
        <f t="shared" si="59"/>
        <v>0</v>
      </c>
      <c r="D231" s="56">
        <f t="shared" si="59"/>
        <v>0</v>
      </c>
      <c r="E231" s="56">
        <f t="shared" si="59"/>
        <v>0</v>
      </c>
      <c r="F231" s="56">
        <f t="shared" si="59"/>
        <v>0</v>
      </c>
      <c r="G231" s="56">
        <f t="shared" si="59"/>
        <v>0</v>
      </c>
      <c r="H231" s="56">
        <f>COUNT(H216:H229)</f>
        <v>0</v>
      </c>
      <c r="I231" s="57">
        <f>SUM(B231:H231)</f>
        <v>0</v>
      </c>
      <c r="J231" s="56"/>
      <c r="K231" s="56"/>
      <c r="L231" s="59"/>
      <c r="M231" s="59"/>
      <c r="N231" s="59"/>
      <c r="O231" s="59"/>
      <c r="P231" s="59"/>
      <c r="Q231" s="17"/>
      <c r="R231" s="36"/>
      <c r="S231" s="36"/>
      <c r="T231" s="36"/>
      <c r="U231" s="36"/>
      <c r="V231" s="36"/>
    </row>
    <row r="232" spans="1:22" x14ac:dyDescent="0.2">
      <c r="A232" s="244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82"/>
      <c r="R232" s="36"/>
      <c r="S232" s="36"/>
      <c r="T232" s="36"/>
      <c r="U232" s="177"/>
      <c r="V232" s="176" t="str">
        <f>IF(SUM(V216:V229)&gt;0, (AVERAGE(V216:V229)), "")</f>
        <v/>
      </c>
    </row>
    <row r="233" spans="1:22" x14ac:dyDescent="0.2">
      <c r="A233" s="245" t="s">
        <v>2</v>
      </c>
      <c r="B233" s="37"/>
      <c r="C233" s="38">
        <f>C214+1</f>
        <v>2</v>
      </c>
      <c r="D233" s="39"/>
      <c r="E233" s="39"/>
      <c r="F233" s="39"/>
      <c r="G233" s="39"/>
      <c r="H233" s="39"/>
      <c r="I233" s="39"/>
      <c r="J233" s="39"/>
      <c r="K233" s="39"/>
      <c r="L233" s="40" t="str">
        <f>Start!$D$27</f>
        <v>Ju</v>
      </c>
      <c r="M233" s="40" t="str">
        <f>Start!$E$27</f>
        <v>Hi</v>
      </c>
      <c r="N233" s="40" t="str">
        <f>Start!$F$27</f>
        <v>Su</v>
      </c>
      <c r="O233" s="40" t="str">
        <f>Start!$G$27</f>
        <v>Py</v>
      </c>
      <c r="P233" s="179" t="s">
        <v>75</v>
      </c>
      <c r="Q233" s="41" t="s">
        <v>3</v>
      </c>
      <c r="R233" s="36"/>
      <c r="S233" s="36"/>
      <c r="T233" s="36"/>
      <c r="U233" s="36"/>
      <c r="V233" s="36"/>
    </row>
    <row r="234" spans="1:22" x14ac:dyDescent="0.2">
      <c r="A234" s="246"/>
      <c r="B234" s="42">
        <v>1</v>
      </c>
      <c r="C234" s="43">
        <v>2</v>
      </c>
      <c r="D234" s="44">
        <v>3</v>
      </c>
      <c r="E234" s="45">
        <v>4</v>
      </c>
      <c r="F234" s="46">
        <v>5</v>
      </c>
      <c r="G234" s="47">
        <v>6</v>
      </c>
      <c r="H234" s="235">
        <v>77</v>
      </c>
      <c r="I234" s="48" t="s">
        <v>4</v>
      </c>
      <c r="J234" s="49" t="s">
        <v>58</v>
      </c>
      <c r="K234" s="49" t="s">
        <v>59</v>
      </c>
      <c r="L234" s="50" t="s">
        <v>5</v>
      </c>
      <c r="M234" s="50" t="s">
        <v>5</v>
      </c>
      <c r="N234" s="50" t="s">
        <v>5</v>
      </c>
      <c r="O234" s="173" t="s">
        <v>5</v>
      </c>
      <c r="P234" s="173" t="s">
        <v>15</v>
      </c>
      <c r="Q234" s="51"/>
      <c r="R234" s="36"/>
      <c r="S234" s="36"/>
      <c r="T234" s="36"/>
      <c r="U234" s="36"/>
      <c r="V234" s="36"/>
    </row>
    <row r="235" spans="1:22" x14ac:dyDescent="0.2">
      <c r="A235" s="247" t="s">
        <v>6</v>
      </c>
      <c r="B235" s="2"/>
      <c r="C235" s="2"/>
      <c r="D235" s="2"/>
      <c r="E235" s="2"/>
      <c r="F235" s="2"/>
      <c r="G235" s="2"/>
      <c r="H235" s="2"/>
      <c r="I235" s="52">
        <f t="shared" ref="I235:I248" si="60">SUM(B235:H235)</f>
        <v>0</v>
      </c>
      <c r="J235" s="3"/>
      <c r="K235" s="3"/>
      <c r="L235" s="4"/>
      <c r="M235" s="4"/>
      <c r="N235" s="4"/>
      <c r="O235" s="4"/>
      <c r="P235" s="4"/>
      <c r="Q235" s="5"/>
      <c r="R235" s="36"/>
      <c r="S235" s="36"/>
      <c r="T235" s="36"/>
      <c r="U235" s="36"/>
      <c r="V235" s="176" t="str">
        <f t="shared" ref="V235:V248" si="61">IF(SUM(L235:O235)&gt;0, (SUM(B235:D235,G235,F235)/SUM(L235:O235)/1440), "")</f>
        <v/>
      </c>
    </row>
    <row r="236" spans="1:22" x14ac:dyDescent="0.2">
      <c r="A236" s="248">
        <f>A229+1</f>
        <v>42744</v>
      </c>
      <c r="B236" s="6"/>
      <c r="C236" s="6"/>
      <c r="D236" s="6"/>
      <c r="E236" s="6"/>
      <c r="F236" s="6"/>
      <c r="G236" s="6"/>
      <c r="H236" s="6"/>
      <c r="I236" s="53">
        <f t="shared" si="60"/>
        <v>0</v>
      </c>
      <c r="J236" s="7"/>
      <c r="K236" s="7"/>
      <c r="L236" s="8"/>
      <c r="M236" s="8"/>
      <c r="N236" s="8"/>
      <c r="O236" s="8"/>
      <c r="P236" s="8"/>
      <c r="Q236" s="9"/>
      <c r="R236" s="36"/>
      <c r="S236" s="36"/>
      <c r="T236" s="36"/>
      <c r="U236" s="36"/>
      <c r="V236" s="176" t="str">
        <f t="shared" si="61"/>
        <v/>
      </c>
    </row>
    <row r="237" spans="1:22" x14ac:dyDescent="0.2">
      <c r="A237" s="247" t="s">
        <v>8</v>
      </c>
      <c r="B237" s="2"/>
      <c r="C237" s="2"/>
      <c r="D237" s="2"/>
      <c r="E237" s="2"/>
      <c r="F237" s="2"/>
      <c r="G237" s="2"/>
      <c r="H237" s="2"/>
      <c r="I237" s="52">
        <f t="shared" si="60"/>
        <v>0</v>
      </c>
      <c r="J237" s="3"/>
      <c r="K237" s="3"/>
      <c r="L237" s="4"/>
      <c r="M237" s="4"/>
      <c r="N237" s="4"/>
      <c r="O237" s="4"/>
      <c r="P237" s="4"/>
      <c r="Q237" s="5"/>
      <c r="R237" s="36"/>
      <c r="S237" s="36"/>
      <c r="T237" s="36"/>
      <c r="U237" s="36"/>
      <c r="V237" s="176" t="str">
        <f t="shared" si="61"/>
        <v/>
      </c>
    </row>
    <row r="238" spans="1:22" x14ac:dyDescent="0.2">
      <c r="A238" s="248">
        <f>A236+1</f>
        <v>42745</v>
      </c>
      <c r="B238" s="10"/>
      <c r="C238" s="10"/>
      <c r="D238" s="10"/>
      <c r="E238" s="10"/>
      <c r="F238" s="10"/>
      <c r="G238" s="10"/>
      <c r="H238" s="10"/>
      <c r="I238" s="54">
        <f t="shared" si="60"/>
        <v>0</v>
      </c>
      <c r="J238" s="11"/>
      <c r="K238" s="11"/>
      <c r="L238" s="12"/>
      <c r="M238" s="13"/>
      <c r="N238" s="13"/>
      <c r="O238" s="13"/>
      <c r="P238" s="13"/>
      <c r="Q238" s="9"/>
      <c r="R238" s="36"/>
      <c r="S238" s="36"/>
      <c r="T238" s="36"/>
      <c r="U238" s="36"/>
      <c r="V238" s="176" t="str">
        <f t="shared" si="61"/>
        <v/>
      </c>
    </row>
    <row r="239" spans="1:22" x14ac:dyDescent="0.2">
      <c r="A239" s="247" t="s">
        <v>10</v>
      </c>
      <c r="B239" s="2"/>
      <c r="C239" s="2"/>
      <c r="D239" s="2"/>
      <c r="E239" s="2"/>
      <c r="F239" s="2"/>
      <c r="G239" s="143"/>
      <c r="H239" s="143"/>
      <c r="I239" s="52">
        <f t="shared" si="60"/>
        <v>0</v>
      </c>
      <c r="J239" s="3"/>
      <c r="K239" s="3"/>
      <c r="L239" s="4"/>
      <c r="M239" s="4"/>
      <c r="N239" s="4"/>
      <c r="O239" s="4"/>
      <c r="P239" s="4"/>
      <c r="Q239" s="5"/>
      <c r="R239" s="36"/>
      <c r="S239" s="36"/>
      <c r="T239" s="36"/>
      <c r="U239" s="36"/>
      <c r="V239" s="176" t="str">
        <f t="shared" si="61"/>
        <v/>
      </c>
    </row>
    <row r="240" spans="1:22" x14ac:dyDescent="0.2">
      <c r="A240" s="249">
        <f>A238+1</f>
        <v>42746</v>
      </c>
      <c r="B240" s="6"/>
      <c r="C240" s="6"/>
      <c r="D240" s="6"/>
      <c r="E240" s="6"/>
      <c r="F240" s="6"/>
      <c r="G240" s="6"/>
      <c r="H240" s="6"/>
      <c r="I240" s="53">
        <f t="shared" si="60"/>
        <v>0</v>
      </c>
      <c r="J240" s="7"/>
      <c r="K240" s="7"/>
      <c r="L240" s="14"/>
      <c r="M240" s="8"/>
      <c r="N240" s="8"/>
      <c r="O240" s="8"/>
      <c r="P240" s="8"/>
      <c r="Q240" s="9"/>
      <c r="R240" s="36"/>
      <c r="S240" s="36"/>
      <c r="T240" s="36"/>
      <c r="U240" s="36"/>
      <c r="V240" s="176" t="str">
        <f t="shared" si="61"/>
        <v/>
      </c>
    </row>
    <row r="241" spans="1:22" x14ac:dyDescent="0.2">
      <c r="A241" s="249" t="s">
        <v>12</v>
      </c>
      <c r="B241" s="2"/>
      <c r="C241" s="2"/>
      <c r="D241" s="2"/>
      <c r="E241" s="2"/>
      <c r="F241" s="2"/>
      <c r="G241" s="2"/>
      <c r="H241" s="2"/>
      <c r="I241" s="52">
        <f t="shared" si="60"/>
        <v>0</v>
      </c>
      <c r="J241" s="3"/>
      <c r="K241" s="3"/>
      <c r="L241" s="4"/>
      <c r="M241" s="4"/>
      <c r="N241" s="4"/>
      <c r="O241" s="4"/>
      <c r="P241" s="4"/>
      <c r="Q241" s="204"/>
      <c r="R241" s="36"/>
      <c r="S241" s="36"/>
      <c r="T241" s="36"/>
      <c r="U241" s="36"/>
      <c r="V241" s="176" t="str">
        <f t="shared" si="61"/>
        <v/>
      </c>
    </row>
    <row r="242" spans="1:22" x14ac:dyDescent="0.2">
      <c r="A242" s="249">
        <f t="shared" ref="A242:A248" si="62">A240+1</f>
        <v>42747</v>
      </c>
      <c r="B242" s="10"/>
      <c r="C242" s="10"/>
      <c r="D242" s="10"/>
      <c r="E242" s="10"/>
      <c r="F242" s="10"/>
      <c r="G242" s="10"/>
      <c r="H242" s="10"/>
      <c r="I242" s="54">
        <f t="shared" si="60"/>
        <v>0</v>
      </c>
      <c r="J242" s="11"/>
      <c r="K242" s="11"/>
      <c r="L242" s="12"/>
      <c r="M242" s="13"/>
      <c r="N242" s="13"/>
      <c r="O242" s="13"/>
      <c r="P242" s="13"/>
      <c r="Q242" s="9"/>
      <c r="R242" s="36"/>
      <c r="S242" s="36"/>
      <c r="T242" s="36"/>
      <c r="U242" s="36"/>
      <c r="V242" s="176" t="str">
        <f t="shared" si="61"/>
        <v/>
      </c>
    </row>
    <row r="243" spans="1:22" x14ac:dyDescent="0.2">
      <c r="A243" s="247" t="s">
        <v>11</v>
      </c>
      <c r="B243" s="2"/>
      <c r="C243" s="2"/>
      <c r="D243" s="2"/>
      <c r="E243" s="2"/>
      <c r="F243" s="2"/>
      <c r="G243" s="2"/>
      <c r="H243" s="2"/>
      <c r="I243" s="52">
        <f t="shared" si="60"/>
        <v>0</v>
      </c>
      <c r="J243" s="3"/>
      <c r="K243" s="3"/>
      <c r="L243" s="4"/>
      <c r="M243" s="4"/>
      <c r="N243" s="4"/>
      <c r="O243" s="4"/>
      <c r="P243" s="4"/>
      <c r="Q243" s="5"/>
      <c r="R243" s="36"/>
      <c r="S243" s="36"/>
      <c r="T243" s="36"/>
      <c r="U243" s="36"/>
      <c r="V243" s="176" t="str">
        <f t="shared" si="61"/>
        <v/>
      </c>
    </row>
    <row r="244" spans="1:22" x14ac:dyDescent="0.2">
      <c r="A244" s="249">
        <f t="shared" si="62"/>
        <v>42748</v>
      </c>
      <c r="B244" s="10"/>
      <c r="C244" s="10"/>
      <c r="D244" s="10"/>
      <c r="E244" s="10"/>
      <c r="F244" s="10"/>
      <c r="G244" s="10"/>
      <c r="H244" s="10"/>
      <c r="I244" s="54">
        <f t="shared" si="60"/>
        <v>0</v>
      </c>
      <c r="J244" s="11"/>
      <c r="K244" s="11"/>
      <c r="L244" s="12"/>
      <c r="M244" s="13"/>
      <c r="N244" s="13"/>
      <c r="O244" s="13"/>
      <c r="P244" s="13"/>
      <c r="Q244" s="9"/>
      <c r="R244" s="36"/>
      <c r="S244" s="36"/>
      <c r="T244" s="36"/>
      <c r="U244" s="36"/>
      <c r="V244" s="176" t="str">
        <f t="shared" si="61"/>
        <v/>
      </c>
    </row>
    <row r="245" spans="1:22" x14ac:dyDescent="0.2">
      <c r="A245" s="247" t="s">
        <v>9</v>
      </c>
      <c r="B245" s="2"/>
      <c r="C245" s="2"/>
      <c r="D245" s="2"/>
      <c r="E245" s="2"/>
      <c r="F245" s="2"/>
      <c r="G245" s="2"/>
      <c r="H245" s="2"/>
      <c r="I245" s="52">
        <f t="shared" si="60"/>
        <v>0</v>
      </c>
      <c r="J245" s="3"/>
      <c r="K245" s="3"/>
      <c r="L245" s="4"/>
      <c r="M245" s="4"/>
      <c r="N245" s="4"/>
      <c r="O245" s="4"/>
      <c r="P245" s="4"/>
      <c r="Q245" s="204"/>
      <c r="R245" s="36"/>
      <c r="S245" s="36"/>
      <c r="T245" s="36"/>
      <c r="U245" s="36"/>
      <c r="V245" s="176" t="str">
        <f t="shared" si="61"/>
        <v/>
      </c>
    </row>
    <row r="246" spans="1:22" x14ac:dyDescent="0.2">
      <c r="A246" s="249">
        <f t="shared" si="62"/>
        <v>42749</v>
      </c>
      <c r="B246" s="10"/>
      <c r="C246" s="10"/>
      <c r="D246" s="10"/>
      <c r="E246" s="10"/>
      <c r="F246" s="10"/>
      <c r="G246" s="10"/>
      <c r="H246" s="10"/>
      <c r="I246" s="54">
        <f t="shared" si="60"/>
        <v>0</v>
      </c>
      <c r="J246" s="11"/>
      <c r="K246" s="11"/>
      <c r="L246" s="12"/>
      <c r="M246" s="13"/>
      <c r="N246" s="13"/>
      <c r="O246" s="13"/>
      <c r="P246" s="13"/>
      <c r="Q246" s="9"/>
      <c r="R246" s="36"/>
      <c r="S246" s="36"/>
      <c r="T246" s="36"/>
      <c r="U246" s="36"/>
      <c r="V246" s="176" t="str">
        <f t="shared" si="61"/>
        <v/>
      </c>
    </row>
    <row r="247" spans="1:22" x14ac:dyDescent="0.2">
      <c r="A247" s="247" t="s">
        <v>7</v>
      </c>
      <c r="B247" s="2"/>
      <c r="C247" s="2"/>
      <c r="D247" s="2"/>
      <c r="E247" s="2"/>
      <c r="F247" s="2"/>
      <c r="G247" s="2"/>
      <c r="H247" s="2"/>
      <c r="I247" s="52">
        <f t="shared" si="60"/>
        <v>0</v>
      </c>
      <c r="J247" s="3"/>
      <c r="K247" s="3"/>
      <c r="L247" s="4"/>
      <c r="M247" s="4"/>
      <c r="N247" s="4"/>
      <c r="O247" s="4"/>
      <c r="P247" s="4"/>
      <c r="Q247" s="204"/>
      <c r="R247" s="36"/>
      <c r="S247" s="36"/>
      <c r="T247" s="36"/>
      <c r="U247" s="36"/>
      <c r="V247" s="176" t="str">
        <f t="shared" si="61"/>
        <v/>
      </c>
    </row>
    <row r="248" spans="1:22" x14ac:dyDescent="0.2">
      <c r="A248" s="249">
        <f t="shared" si="62"/>
        <v>42750</v>
      </c>
      <c r="B248" s="15"/>
      <c r="C248" s="15"/>
      <c r="D248" s="15"/>
      <c r="E248" s="15"/>
      <c r="F248" s="15"/>
      <c r="G248" s="15"/>
      <c r="H248" s="15"/>
      <c r="I248" s="54">
        <f t="shared" si="60"/>
        <v>0</v>
      </c>
      <c r="J248" s="16"/>
      <c r="K248" s="16"/>
      <c r="L248" s="12"/>
      <c r="M248" s="13"/>
      <c r="N248" s="13"/>
      <c r="O248" s="13"/>
      <c r="P248" s="13"/>
      <c r="Q248" s="9"/>
      <c r="R248" s="36"/>
      <c r="S248" s="36"/>
      <c r="T248" s="36"/>
      <c r="U248" s="36"/>
      <c r="V248" s="176" t="str">
        <f t="shared" si="61"/>
        <v/>
      </c>
    </row>
    <row r="249" spans="1:22" x14ac:dyDescent="0.2">
      <c r="A249" s="247" t="s">
        <v>4</v>
      </c>
      <c r="B249" s="56">
        <f t="shared" ref="B249:G249" si="63">SUM(B235:B248)</f>
        <v>0</v>
      </c>
      <c r="C249" s="56">
        <f t="shared" si="63"/>
        <v>0</v>
      </c>
      <c r="D249" s="56">
        <f t="shared" si="63"/>
        <v>0</v>
      </c>
      <c r="E249" s="56">
        <f t="shared" si="63"/>
        <v>0</v>
      </c>
      <c r="F249" s="56">
        <f t="shared" si="63"/>
        <v>0</v>
      </c>
      <c r="G249" s="56">
        <f t="shared" si="63"/>
        <v>0</v>
      </c>
      <c r="H249" s="56">
        <f>SUM(H235:H248)</f>
        <v>0</v>
      </c>
      <c r="I249" s="57">
        <f>SUM(I235:I248)</f>
        <v>0</v>
      </c>
      <c r="J249" s="56" t="str">
        <f>IF(SUM(J235:J248)&gt;0, AVERAGE(J235:J248), "")</f>
        <v/>
      </c>
      <c r="K249" s="56" t="str">
        <f>IF(SUM(K235:K248)&gt;0, AVERAGE(K235:K248), "")</f>
        <v/>
      </c>
      <c r="L249" s="58">
        <f>SUM(L235:L248)</f>
        <v>0</v>
      </c>
      <c r="M249" s="58">
        <f>SUM(M235:M248)</f>
        <v>0</v>
      </c>
      <c r="N249" s="58">
        <f>SUM(N235:N248)</f>
        <v>0</v>
      </c>
      <c r="O249" s="58">
        <f>SUM(O235:O248)</f>
        <v>0</v>
      </c>
      <c r="P249" s="58">
        <f>SUM(P235:P248)</f>
        <v>0</v>
      </c>
      <c r="Q249" s="5"/>
      <c r="R249" s="36"/>
      <c r="S249" s="36"/>
      <c r="T249" s="36"/>
      <c r="U249" s="36"/>
      <c r="V249" s="36"/>
    </row>
    <row r="250" spans="1:22" x14ac:dyDescent="0.2">
      <c r="A250" s="250" t="s">
        <v>13</v>
      </c>
      <c r="B250" s="56">
        <f t="shared" ref="B250:G250" si="64">COUNT(B235:B248)</f>
        <v>0</v>
      </c>
      <c r="C250" s="56">
        <f t="shared" si="64"/>
        <v>0</v>
      </c>
      <c r="D250" s="56">
        <f t="shared" si="64"/>
        <v>0</v>
      </c>
      <c r="E250" s="56">
        <f t="shared" si="64"/>
        <v>0</v>
      </c>
      <c r="F250" s="56">
        <f t="shared" si="64"/>
        <v>0</v>
      </c>
      <c r="G250" s="56">
        <f t="shared" si="64"/>
        <v>0</v>
      </c>
      <c r="H250" s="56">
        <f>COUNT(H235:H248)</f>
        <v>0</v>
      </c>
      <c r="I250" s="57">
        <f>SUM(B250:H250)</f>
        <v>0</v>
      </c>
      <c r="J250" s="56"/>
      <c r="K250" s="56"/>
      <c r="L250" s="59"/>
      <c r="M250" s="59"/>
      <c r="N250" s="59"/>
      <c r="O250" s="59"/>
      <c r="P250" s="59"/>
      <c r="Q250" s="17"/>
      <c r="R250" s="36"/>
      <c r="S250" s="36"/>
      <c r="T250" s="36"/>
      <c r="U250" s="36"/>
      <c r="V250" s="36"/>
    </row>
    <row r="251" spans="1:22" x14ac:dyDescent="0.2">
      <c r="A251" s="244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36"/>
      <c r="S251" s="36"/>
      <c r="T251" s="36"/>
      <c r="U251" s="177"/>
      <c r="V251" s="176" t="str">
        <f>IF(SUM(V235:V248)&gt;0, (AVERAGE(V235:V248)), "")</f>
        <v/>
      </c>
    </row>
    <row r="252" spans="1:22" x14ac:dyDescent="0.2">
      <c r="A252" s="245" t="s">
        <v>2</v>
      </c>
      <c r="B252" s="37"/>
      <c r="C252" s="38">
        <f>C233+1</f>
        <v>3</v>
      </c>
      <c r="D252" s="39" t="s">
        <v>102</v>
      </c>
      <c r="E252" s="39"/>
      <c r="F252" s="39"/>
      <c r="G252" s="39"/>
      <c r="H252" s="39"/>
      <c r="I252" s="39"/>
      <c r="J252" s="39"/>
      <c r="K252" s="39"/>
      <c r="L252" s="40" t="str">
        <f>Start!$D$27</f>
        <v>Ju</v>
      </c>
      <c r="M252" s="40" t="str">
        <f>Start!$E$27</f>
        <v>Hi</v>
      </c>
      <c r="N252" s="40" t="str">
        <f>Start!$F$27</f>
        <v>Su</v>
      </c>
      <c r="O252" s="40" t="str">
        <f>Start!$G$27</f>
        <v>Py</v>
      </c>
      <c r="P252" s="179" t="s">
        <v>75</v>
      </c>
      <c r="Q252" s="41" t="s">
        <v>3</v>
      </c>
      <c r="R252" s="36"/>
      <c r="S252" s="36"/>
      <c r="T252" s="36"/>
      <c r="U252" s="36"/>
      <c r="V252" s="36"/>
    </row>
    <row r="253" spans="1:22" x14ac:dyDescent="0.2">
      <c r="A253" s="246"/>
      <c r="B253" s="42">
        <v>1</v>
      </c>
      <c r="C253" s="43">
        <v>2</v>
      </c>
      <c r="D253" s="44">
        <v>3</v>
      </c>
      <c r="E253" s="45">
        <v>4</v>
      </c>
      <c r="F253" s="46">
        <v>5</v>
      </c>
      <c r="G253" s="47">
        <v>6</v>
      </c>
      <c r="H253" s="235">
        <v>7</v>
      </c>
      <c r="I253" s="48" t="s">
        <v>4</v>
      </c>
      <c r="J253" s="49" t="s">
        <v>58</v>
      </c>
      <c r="K253" s="49" t="s">
        <v>59</v>
      </c>
      <c r="L253" s="50" t="s">
        <v>5</v>
      </c>
      <c r="M253" s="50" t="s">
        <v>5</v>
      </c>
      <c r="N253" s="50" t="s">
        <v>5</v>
      </c>
      <c r="O253" s="173" t="s">
        <v>5</v>
      </c>
      <c r="P253" s="173" t="s">
        <v>15</v>
      </c>
      <c r="Q253" s="51"/>
      <c r="R253" s="36"/>
      <c r="S253" s="36"/>
      <c r="T253" s="36"/>
      <c r="U253" s="36"/>
      <c r="V253" s="36"/>
    </row>
    <row r="254" spans="1:22" x14ac:dyDescent="0.2">
      <c r="A254" s="247" t="s">
        <v>6</v>
      </c>
      <c r="B254" s="2"/>
      <c r="C254" s="2"/>
      <c r="D254" s="2"/>
      <c r="E254" s="2"/>
      <c r="F254" s="2"/>
      <c r="G254" s="2"/>
      <c r="H254" s="2"/>
      <c r="I254" s="52">
        <f t="shared" ref="I254:I267" si="65">SUM(B254:H254)</f>
        <v>0</v>
      </c>
      <c r="J254" s="3"/>
      <c r="K254" s="3"/>
      <c r="L254" s="4"/>
      <c r="M254" s="4"/>
      <c r="N254" s="4"/>
      <c r="O254" s="4"/>
      <c r="P254" s="4"/>
      <c r="Q254" s="5"/>
      <c r="R254" s="36"/>
      <c r="S254" s="36"/>
      <c r="T254" s="36"/>
      <c r="U254" s="36"/>
      <c r="V254" s="176" t="str">
        <f t="shared" ref="V254:V267" si="66">IF(SUM(L254:O254)&gt;0, (SUM(B254:D254,G254,F254)/SUM(L254:O254)/1440), "")</f>
        <v/>
      </c>
    </row>
    <row r="255" spans="1:22" x14ac:dyDescent="0.2">
      <c r="A255" s="248">
        <f>A248+1</f>
        <v>42751</v>
      </c>
      <c r="B255" s="6"/>
      <c r="C255" s="6"/>
      <c r="D255" s="6"/>
      <c r="E255" s="6"/>
      <c r="F255" s="6"/>
      <c r="G255" s="6"/>
      <c r="H255" s="6"/>
      <c r="I255" s="53">
        <f t="shared" si="65"/>
        <v>0</v>
      </c>
      <c r="J255" s="7"/>
      <c r="K255" s="7"/>
      <c r="L255" s="8"/>
      <c r="M255" s="8"/>
      <c r="N255" s="8"/>
      <c r="O255" s="8"/>
      <c r="P255" s="8"/>
      <c r="Q255" s="9"/>
      <c r="R255" s="36"/>
      <c r="S255" s="36"/>
      <c r="T255" s="36"/>
      <c r="U255" s="36"/>
      <c r="V255" s="176" t="str">
        <f t="shared" si="66"/>
        <v/>
      </c>
    </row>
    <row r="256" spans="1:22" x14ac:dyDescent="0.2">
      <c r="A256" s="247" t="s">
        <v>8</v>
      </c>
      <c r="B256" s="2"/>
      <c r="C256" s="2"/>
      <c r="D256" s="2"/>
      <c r="E256" s="2"/>
      <c r="F256" s="2"/>
      <c r="G256" s="2"/>
      <c r="H256" s="2"/>
      <c r="I256" s="52">
        <f t="shared" si="65"/>
        <v>0</v>
      </c>
      <c r="J256" s="3"/>
      <c r="K256" s="3"/>
      <c r="L256" s="4"/>
      <c r="M256" s="4"/>
      <c r="N256" s="4"/>
      <c r="O256" s="4"/>
      <c r="P256" s="4"/>
      <c r="Q256" s="5"/>
      <c r="R256" s="36"/>
      <c r="S256" s="36"/>
      <c r="T256" s="36"/>
      <c r="U256" s="36"/>
      <c r="V256" s="176" t="str">
        <f t="shared" si="66"/>
        <v/>
      </c>
    </row>
    <row r="257" spans="1:22" x14ac:dyDescent="0.2">
      <c r="A257" s="248">
        <f>A255+1</f>
        <v>42752</v>
      </c>
      <c r="B257" s="10"/>
      <c r="C257" s="10"/>
      <c r="D257" s="10"/>
      <c r="E257" s="10"/>
      <c r="F257" s="10"/>
      <c r="G257" s="10"/>
      <c r="H257" s="10"/>
      <c r="I257" s="54">
        <f t="shared" si="65"/>
        <v>0</v>
      </c>
      <c r="J257" s="11"/>
      <c r="K257" s="11"/>
      <c r="L257" s="12"/>
      <c r="M257" s="13"/>
      <c r="N257" s="13"/>
      <c r="O257" s="13"/>
      <c r="P257" s="13"/>
      <c r="Q257" s="205"/>
      <c r="R257" s="36"/>
      <c r="S257" s="36"/>
      <c r="T257" s="36"/>
      <c r="U257" s="36"/>
      <c r="V257" s="176" t="str">
        <f t="shared" si="66"/>
        <v/>
      </c>
    </row>
    <row r="258" spans="1:22" x14ac:dyDescent="0.2">
      <c r="A258" s="247" t="s">
        <v>10</v>
      </c>
      <c r="B258" s="2"/>
      <c r="C258" s="2"/>
      <c r="D258" s="2"/>
      <c r="E258" s="2"/>
      <c r="F258" s="2"/>
      <c r="G258" s="143"/>
      <c r="H258" s="143"/>
      <c r="I258" s="52">
        <f t="shared" si="65"/>
        <v>0</v>
      </c>
      <c r="J258" s="3"/>
      <c r="K258" s="3"/>
      <c r="L258" s="4"/>
      <c r="M258" s="4"/>
      <c r="N258" s="4"/>
      <c r="O258" s="4"/>
      <c r="P258" s="4"/>
      <c r="Q258" s="5"/>
      <c r="R258" s="36"/>
      <c r="S258" s="36"/>
      <c r="T258" s="36"/>
      <c r="U258" s="36"/>
      <c r="V258" s="176" t="str">
        <f t="shared" si="66"/>
        <v/>
      </c>
    </row>
    <row r="259" spans="1:22" x14ac:dyDescent="0.2">
      <c r="A259" s="249">
        <f>A257+1</f>
        <v>42753</v>
      </c>
      <c r="B259" s="6"/>
      <c r="C259" s="6"/>
      <c r="D259" s="6"/>
      <c r="E259" s="6"/>
      <c r="F259" s="6"/>
      <c r="G259" s="6"/>
      <c r="H259" s="6"/>
      <c r="I259" s="53">
        <f t="shared" si="65"/>
        <v>0</v>
      </c>
      <c r="J259" s="7"/>
      <c r="K259" s="7"/>
      <c r="L259" s="14"/>
      <c r="M259" s="8"/>
      <c r="N259" s="8"/>
      <c r="O259" s="8"/>
      <c r="P259" s="8"/>
      <c r="Q259" s="9"/>
      <c r="R259" s="36"/>
      <c r="S259" s="36"/>
      <c r="T259" s="36"/>
      <c r="U259" s="36"/>
      <c r="V259" s="176" t="str">
        <f t="shared" si="66"/>
        <v/>
      </c>
    </row>
    <row r="260" spans="1:22" x14ac:dyDescent="0.2">
      <c r="A260" s="249" t="s">
        <v>12</v>
      </c>
      <c r="B260" s="2"/>
      <c r="C260" s="2"/>
      <c r="D260" s="2"/>
      <c r="E260" s="2"/>
      <c r="F260" s="2"/>
      <c r="G260" s="2"/>
      <c r="H260" s="2"/>
      <c r="I260" s="52">
        <f t="shared" si="65"/>
        <v>0</v>
      </c>
      <c r="J260" s="3"/>
      <c r="K260" s="3"/>
      <c r="L260" s="4"/>
      <c r="M260" s="4"/>
      <c r="N260" s="4"/>
      <c r="O260" s="4"/>
      <c r="P260" s="4"/>
      <c r="Q260" s="5"/>
      <c r="R260" s="36"/>
      <c r="S260" s="36"/>
      <c r="T260" s="36"/>
      <c r="U260" s="36"/>
      <c r="V260" s="176" t="str">
        <f t="shared" si="66"/>
        <v/>
      </c>
    </row>
    <row r="261" spans="1:22" x14ac:dyDescent="0.2">
      <c r="A261" s="249">
        <f t="shared" ref="A261:A267" si="67">A259+1</f>
        <v>42754</v>
      </c>
      <c r="B261" s="10"/>
      <c r="C261" s="10"/>
      <c r="D261" s="10"/>
      <c r="E261" s="10"/>
      <c r="F261" s="10"/>
      <c r="G261" s="10"/>
      <c r="H261" s="10"/>
      <c r="I261" s="54">
        <f t="shared" si="65"/>
        <v>0</v>
      </c>
      <c r="J261" s="11"/>
      <c r="K261" s="11"/>
      <c r="L261" s="12"/>
      <c r="M261" s="13"/>
      <c r="N261" s="13"/>
      <c r="O261" s="13"/>
      <c r="P261" s="13"/>
      <c r="Q261" s="9"/>
      <c r="R261" s="36"/>
      <c r="S261" s="36"/>
      <c r="T261" s="36"/>
      <c r="U261" s="36"/>
      <c r="V261" s="176" t="str">
        <f t="shared" si="66"/>
        <v/>
      </c>
    </row>
    <row r="262" spans="1:22" x14ac:dyDescent="0.2">
      <c r="A262" s="247" t="s">
        <v>11</v>
      </c>
      <c r="B262" s="2"/>
      <c r="C262" s="2"/>
      <c r="D262" s="2"/>
      <c r="E262" s="2"/>
      <c r="F262" s="2"/>
      <c r="G262" s="2"/>
      <c r="H262" s="2"/>
      <c r="I262" s="52">
        <f t="shared" si="65"/>
        <v>0</v>
      </c>
      <c r="J262" s="3"/>
      <c r="K262" s="3"/>
      <c r="L262" s="4"/>
      <c r="M262" s="4"/>
      <c r="N262" s="4"/>
      <c r="O262" s="4"/>
      <c r="P262" s="4"/>
      <c r="Q262" s="5"/>
      <c r="R262" s="36"/>
      <c r="S262" s="36"/>
      <c r="T262" s="36"/>
      <c r="U262" s="36"/>
      <c r="V262" s="176" t="str">
        <f t="shared" si="66"/>
        <v/>
      </c>
    </row>
    <row r="263" spans="1:22" x14ac:dyDescent="0.2">
      <c r="A263" s="249">
        <f t="shared" si="67"/>
        <v>42755</v>
      </c>
      <c r="B263" s="10"/>
      <c r="C263" s="10"/>
      <c r="D263" s="10"/>
      <c r="E263" s="10"/>
      <c r="F263" s="10"/>
      <c r="G263" s="10"/>
      <c r="H263" s="10"/>
      <c r="I263" s="54">
        <f t="shared" si="65"/>
        <v>0</v>
      </c>
      <c r="J263" s="11"/>
      <c r="K263" s="11"/>
      <c r="L263" s="12"/>
      <c r="M263" s="13"/>
      <c r="N263" s="13"/>
      <c r="O263" s="13"/>
      <c r="P263" s="13"/>
      <c r="Q263" s="9"/>
      <c r="R263" s="36"/>
      <c r="S263" s="36"/>
      <c r="T263" s="36"/>
      <c r="U263" s="36"/>
      <c r="V263" s="176" t="str">
        <f t="shared" si="66"/>
        <v/>
      </c>
    </row>
    <row r="264" spans="1:22" x14ac:dyDescent="0.2">
      <c r="A264" s="247" t="s">
        <v>9</v>
      </c>
      <c r="B264" s="2"/>
      <c r="C264" s="2"/>
      <c r="D264" s="2"/>
      <c r="E264" s="2"/>
      <c r="F264" s="2"/>
      <c r="G264" s="2"/>
      <c r="H264" s="2"/>
      <c r="I264" s="52">
        <f t="shared" si="65"/>
        <v>0</v>
      </c>
      <c r="J264" s="3"/>
      <c r="K264" s="3"/>
      <c r="L264" s="4"/>
      <c r="M264" s="4"/>
      <c r="N264" s="4"/>
      <c r="O264" s="4"/>
      <c r="P264" s="4"/>
      <c r="Q264" s="5"/>
      <c r="R264" s="36"/>
      <c r="S264" s="36"/>
      <c r="T264" s="36"/>
      <c r="U264" s="36"/>
      <c r="V264" s="176" t="str">
        <f t="shared" si="66"/>
        <v/>
      </c>
    </row>
    <row r="265" spans="1:22" x14ac:dyDescent="0.2">
      <c r="A265" s="249">
        <f t="shared" si="67"/>
        <v>42756</v>
      </c>
      <c r="B265" s="10"/>
      <c r="C265" s="10"/>
      <c r="D265" s="10"/>
      <c r="E265" s="10"/>
      <c r="F265" s="10"/>
      <c r="G265" s="10"/>
      <c r="H265" s="10"/>
      <c r="I265" s="54">
        <f t="shared" si="65"/>
        <v>0</v>
      </c>
      <c r="J265" s="11"/>
      <c r="K265" s="11"/>
      <c r="L265" s="12"/>
      <c r="M265" s="13"/>
      <c r="N265" s="13"/>
      <c r="O265" s="13"/>
      <c r="P265" s="13"/>
      <c r="Q265" s="9"/>
      <c r="R265" s="36"/>
      <c r="S265" s="36"/>
      <c r="T265" s="36"/>
      <c r="U265" s="36"/>
      <c r="V265" s="176" t="str">
        <f t="shared" si="66"/>
        <v/>
      </c>
    </row>
    <row r="266" spans="1:22" x14ac:dyDescent="0.2">
      <c r="A266" s="247" t="s">
        <v>7</v>
      </c>
      <c r="B266" s="2"/>
      <c r="C266" s="2"/>
      <c r="D266" s="2"/>
      <c r="E266" s="2"/>
      <c r="F266" s="2"/>
      <c r="G266" s="2"/>
      <c r="H266" s="2"/>
      <c r="I266" s="52">
        <f t="shared" si="65"/>
        <v>0</v>
      </c>
      <c r="J266" s="3"/>
      <c r="K266" s="3"/>
      <c r="L266" s="4"/>
      <c r="M266" s="4"/>
      <c r="N266" s="4"/>
      <c r="O266" s="4"/>
      <c r="P266" s="4"/>
      <c r="Q266" s="204"/>
      <c r="R266" s="36"/>
      <c r="S266" s="36"/>
      <c r="T266" s="36"/>
      <c r="U266" s="36"/>
      <c r="V266" s="176" t="str">
        <f t="shared" si="66"/>
        <v/>
      </c>
    </row>
    <row r="267" spans="1:22" x14ac:dyDescent="0.2">
      <c r="A267" s="249">
        <f t="shared" si="67"/>
        <v>42757</v>
      </c>
      <c r="B267" s="15"/>
      <c r="C267" s="15"/>
      <c r="D267" s="15"/>
      <c r="E267" s="15"/>
      <c r="F267" s="15"/>
      <c r="G267" s="15"/>
      <c r="H267" s="15"/>
      <c r="I267" s="54">
        <f t="shared" si="65"/>
        <v>0</v>
      </c>
      <c r="J267" s="16"/>
      <c r="K267" s="16"/>
      <c r="L267" s="12"/>
      <c r="M267" s="13"/>
      <c r="N267" s="13"/>
      <c r="O267" s="13"/>
      <c r="P267" s="13"/>
      <c r="Q267" s="9"/>
      <c r="R267" s="36"/>
      <c r="S267" s="36"/>
      <c r="T267" s="36"/>
      <c r="U267" s="36"/>
      <c r="V267" s="176" t="str">
        <f t="shared" si="66"/>
        <v/>
      </c>
    </row>
    <row r="268" spans="1:22" x14ac:dyDescent="0.2">
      <c r="A268" s="247" t="s">
        <v>4</v>
      </c>
      <c r="B268" s="56">
        <f t="shared" ref="B268:G268" si="68">SUM(B254:B267)</f>
        <v>0</v>
      </c>
      <c r="C268" s="56">
        <f t="shared" si="68"/>
        <v>0</v>
      </c>
      <c r="D268" s="56">
        <f t="shared" si="68"/>
        <v>0</v>
      </c>
      <c r="E268" s="56">
        <f t="shared" si="68"/>
        <v>0</v>
      </c>
      <c r="F268" s="56">
        <f t="shared" si="68"/>
        <v>0</v>
      </c>
      <c r="G268" s="56">
        <f t="shared" si="68"/>
        <v>0</v>
      </c>
      <c r="H268" s="56">
        <f>SUM(H254:H267)</f>
        <v>0</v>
      </c>
      <c r="I268" s="57">
        <f>SUM(I254:I267)</f>
        <v>0</v>
      </c>
      <c r="J268" s="56" t="str">
        <f>IF(SUM(J254:J267)&gt;0, AVERAGE(J254:J267), "")</f>
        <v/>
      </c>
      <c r="K268" s="56" t="str">
        <f>IF(SUM(K254:K267)&gt;0, AVERAGE(K254:K267), "")</f>
        <v/>
      </c>
      <c r="L268" s="58">
        <f>SUM(L254:L267)</f>
        <v>0</v>
      </c>
      <c r="M268" s="58">
        <f>SUM(M254:M267)</f>
        <v>0</v>
      </c>
      <c r="N268" s="58">
        <f>SUM(N254:N267)</f>
        <v>0</v>
      </c>
      <c r="O268" s="58">
        <f>SUM(O254:O267)</f>
        <v>0</v>
      </c>
      <c r="P268" s="58">
        <f>SUM(P254:P267)</f>
        <v>0</v>
      </c>
      <c r="Q268" s="5"/>
      <c r="R268" s="36"/>
      <c r="S268" s="36"/>
      <c r="T268" s="36"/>
      <c r="U268" s="36"/>
      <c r="V268" s="36"/>
    </row>
    <row r="269" spans="1:22" x14ac:dyDescent="0.2">
      <c r="A269" s="250" t="s">
        <v>13</v>
      </c>
      <c r="B269" s="56">
        <f t="shared" ref="B269:G269" si="69">COUNT(B254:B267)</f>
        <v>0</v>
      </c>
      <c r="C269" s="56">
        <f t="shared" si="69"/>
        <v>0</v>
      </c>
      <c r="D269" s="56">
        <f t="shared" si="69"/>
        <v>0</v>
      </c>
      <c r="E269" s="56">
        <f t="shared" si="69"/>
        <v>0</v>
      </c>
      <c r="F269" s="56">
        <f t="shared" si="69"/>
        <v>0</v>
      </c>
      <c r="G269" s="56">
        <f t="shared" si="69"/>
        <v>0</v>
      </c>
      <c r="H269" s="56">
        <f>COUNT(H254:H267)</f>
        <v>0</v>
      </c>
      <c r="I269" s="57">
        <f>SUM(B269:H269)</f>
        <v>0</v>
      </c>
      <c r="J269" s="56"/>
      <c r="K269" s="56"/>
      <c r="L269" s="59"/>
      <c r="M269" s="59"/>
      <c r="N269" s="59"/>
      <c r="O269" s="59"/>
      <c r="P269" s="59"/>
      <c r="Q269" s="17"/>
      <c r="R269" s="36"/>
      <c r="S269" s="36"/>
      <c r="T269" s="36"/>
      <c r="U269" s="36"/>
      <c r="V269" s="36"/>
    </row>
    <row r="270" spans="1:22" x14ac:dyDescent="0.2">
      <c r="A270" s="244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36"/>
      <c r="S270" s="36"/>
      <c r="T270" s="36"/>
      <c r="U270" s="177"/>
      <c r="V270" s="176" t="str">
        <f>IF(SUM(V254:V267)&gt;0, (AVERAGE(V254:V267)), "")</f>
        <v/>
      </c>
    </row>
    <row r="271" spans="1:22" x14ac:dyDescent="0.2">
      <c r="A271" s="245" t="s">
        <v>2</v>
      </c>
      <c r="B271" s="37"/>
      <c r="C271" s="38">
        <f>C252+1</f>
        <v>4</v>
      </c>
      <c r="D271" s="39"/>
      <c r="E271" s="39"/>
      <c r="F271" s="39"/>
      <c r="G271" s="39"/>
      <c r="H271" s="39"/>
      <c r="I271" s="39"/>
      <c r="J271" s="39"/>
      <c r="K271" s="39"/>
      <c r="L271" s="40" t="str">
        <f>Start!$D$27</f>
        <v>Ju</v>
      </c>
      <c r="M271" s="40" t="str">
        <f>Start!$E$27</f>
        <v>Hi</v>
      </c>
      <c r="N271" s="40" t="str">
        <f>Start!$F$27</f>
        <v>Su</v>
      </c>
      <c r="O271" s="40" t="str">
        <f>Start!$G$27</f>
        <v>Py</v>
      </c>
      <c r="P271" s="179" t="s">
        <v>75</v>
      </c>
      <c r="Q271" s="41" t="s">
        <v>3</v>
      </c>
      <c r="R271" s="36"/>
      <c r="S271" s="36"/>
      <c r="T271" s="36"/>
      <c r="U271" s="36"/>
      <c r="V271" s="36"/>
    </row>
    <row r="272" spans="1:22" x14ac:dyDescent="0.2">
      <c r="A272" s="246"/>
      <c r="B272" s="42">
        <v>1</v>
      </c>
      <c r="C272" s="43">
        <v>2</v>
      </c>
      <c r="D272" s="44">
        <v>3</v>
      </c>
      <c r="E272" s="45">
        <v>4</v>
      </c>
      <c r="F272" s="46">
        <v>5</v>
      </c>
      <c r="G272" s="47">
        <v>6</v>
      </c>
      <c r="H272" s="235">
        <v>7</v>
      </c>
      <c r="I272" s="48" t="s">
        <v>4</v>
      </c>
      <c r="J272" s="49" t="s">
        <v>58</v>
      </c>
      <c r="K272" s="49" t="s">
        <v>59</v>
      </c>
      <c r="L272" s="50" t="s">
        <v>5</v>
      </c>
      <c r="M272" s="50" t="s">
        <v>5</v>
      </c>
      <c r="N272" s="50" t="s">
        <v>5</v>
      </c>
      <c r="O272" s="173" t="s">
        <v>5</v>
      </c>
      <c r="P272" s="173" t="s">
        <v>15</v>
      </c>
      <c r="Q272" s="51"/>
      <c r="R272" s="36"/>
      <c r="S272" s="36"/>
      <c r="T272" s="36"/>
      <c r="U272" s="36"/>
      <c r="V272" s="36"/>
    </row>
    <row r="273" spans="1:22" x14ac:dyDescent="0.2">
      <c r="A273" s="247" t="s">
        <v>6</v>
      </c>
      <c r="B273" s="2"/>
      <c r="C273" s="2"/>
      <c r="D273" s="2"/>
      <c r="E273" s="2"/>
      <c r="F273" s="2"/>
      <c r="G273" s="2"/>
      <c r="H273" s="2"/>
      <c r="I273" s="52">
        <f t="shared" ref="I273:I286" si="70">SUM(B273:H273)</f>
        <v>0</v>
      </c>
      <c r="J273" s="3"/>
      <c r="K273" s="3"/>
      <c r="L273" s="4"/>
      <c r="M273" s="4"/>
      <c r="N273" s="4"/>
      <c r="O273" s="4"/>
      <c r="P273" s="4"/>
      <c r="Q273" s="5"/>
      <c r="R273" s="36"/>
      <c r="S273" s="36"/>
      <c r="T273" s="36"/>
      <c r="U273" s="36"/>
      <c r="V273" s="176" t="str">
        <f t="shared" ref="V273:V286" si="71">IF(SUM(L273:O273)&gt;0, (SUM(B273:D273,G273,F273)/SUM(L273:O273)/1440), "")</f>
        <v/>
      </c>
    </row>
    <row r="274" spans="1:22" x14ac:dyDescent="0.2">
      <c r="A274" s="248">
        <f>A267+1</f>
        <v>42758</v>
      </c>
      <c r="B274" s="6"/>
      <c r="C274" s="6"/>
      <c r="D274" s="6"/>
      <c r="E274" s="6"/>
      <c r="F274" s="6"/>
      <c r="G274" s="6"/>
      <c r="H274" s="6"/>
      <c r="I274" s="53">
        <f t="shared" si="70"/>
        <v>0</v>
      </c>
      <c r="J274" s="7"/>
      <c r="K274" s="7"/>
      <c r="L274" s="8"/>
      <c r="M274" s="8"/>
      <c r="N274" s="8"/>
      <c r="O274" s="8"/>
      <c r="P274" s="8"/>
      <c r="Q274" s="9"/>
      <c r="R274" s="36"/>
      <c r="S274" s="36"/>
      <c r="T274" s="36"/>
      <c r="U274" s="36"/>
      <c r="V274" s="176" t="str">
        <f t="shared" si="71"/>
        <v/>
      </c>
    </row>
    <row r="275" spans="1:22" x14ac:dyDescent="0.2">
      <c r="A275" s="247" t="s">
        <v>8</v>
      </c>
      <c r="B275" s="2"/>
      <c r="C275" s="2"/>
      <c r="D275" s="2"/>
      <c r="E275" s="2"/>
      <c r="F275" s="2"/>
      <c r="G275" s="2"/>
      <c r="H275" s="2"/>
      <c r="I275" s="52">
        <f t="shared" si="70"/>
        <v>0</v>
      </c>
      <c r="J275" s="3"/>
      <c r="K275" s="3"/>
      <c r="L275" s="4"/>
      <c r="M275" s="4"/>
      <c r="N275" s="4"/>
      <c r="O275" s="4"/>
      <c r="P275" s="4"/>
      <c r="Q275" s="5"/>
      <c r="R275" s="36"/>
      <c r="S275" s="36"/>
      <c r="T275" s="36"/>
      <c r="U275" s="36"/>
      <c r="V275" s="176" t="str">
        <f t="shared" si="71"/>
        <v/>
      </c>
    </row>
    <row r="276" spans="1:22" x14ac:dyDescent="0.2">
      <c r="A276" s="248">
        <f>A274+1</f>
        <v>42759</v>
      </c>
      <c r="B276" s="10"/>
      <c r="C276" s="10"/>
      <c r="D276" s="10"/>
      <c r="E276" s="10"/>
      <c r="F276" s="10"/>
      <c r="G276" s="10"/>
      <c r="H276" s="10"/>
      <c r="I276" s="54">
        <f t="shared" si="70"/>
        <v>0</v>
      </c>
      <c r="J276" s="11"/>
      <c r="K276" s="11"/>
      <c r="L276" s="12"/>
      <c r="M276" s="13"/>
      <c r="N276" s="13"/>
      <c r="O276" s="13"/>
      <c r="P276" s="13"/>
      <c r="Q276" s="9"/>
      <c r="R276" s="36"/>
      <c r="S276" s="36"/>
      <c r="T276" s="36"/>
      <c r="U276" s="36"/>
      <c r="V276" s="176" t="str">
        <f t="shared" si="71"/>
        <v/>
      </c>
    </row>
    <row r="277" spans="1:22" x14ac:dyDescent="0.2">
      <c r="A277" s="247" t="s">
        <v>10</v>
      </c>
      <c r="B277" s="2"/>
      <c r="C277" s="2"/>
      <c r="D277" s="2"/>
      <c r="E277" s="2"/>
      <c r="F277" s="2"/>
      <c r="G277" s="143"/>
      <c r="H277" s="143"/>
      <c r="I277" s="52">
        <f t="shared" si="70"/>
        <v>0</v>
      </c>
      <c r="J277" s="3"/>
      <c r="K277" s="3"/>
      <c r="L277" s="4"/>
      <c r="M277" s="4"/>
      <c r="N277" s="4"/>
      <c r="O277" s="4"/>
      <c r="P277" s="4"/>
      <c r="Q277" s="5"/>
      <c r="R277" s="36"/>
      <c r="S277" s="36"/>
      <c r="T277" s="36"/>
      <c r="U277" s="36"/>
      <c r="V277" s="176" t="str">
        <f t="shared" si="71"/>
        <v/>
      </c>
    </row>
    <row r="278" spans="1:22" x14ac:dyDescent="0.2">
      <c r="A278" s="249">
        <f>A276+1</f>
        <v>42760</v>
      </c>
      <c r="B278" s="6"/>
      <c r="C278" s="6"/>
      <c r="D278" s="6"/>
      <c r="E278" s="6"/>
      <c r="F278" s="6"/>
      <c r="G278" s="6"/>
      <c r="H278" s="6"/>
      <c r="I278" s="53">
        <f t="shared" si="70"/>
        <v>0</v>
      </c>
      <c r="J278" s="7"/>
      <c r="K278" s="7"/>
      <c r="L278" s="14"/>
      <c r="M278" s="8"/>
      <c r="N278" s="8"/>
      <c r="O278" s="8"/>
      <c r="P278" s="8"/>
      <c r="Q278" s="205"/>
      <c r="R278" s="36"/>
      <c r="S278" s="36"/>
      <c r="T278" s="36"/>
      <c r="U278" s="36"/>
      <c r="V278" s="176" t="str">
        <f t="shared" si="71"/>
        <v/>
      </c>
    </row>
    <row r="279" spans="1:22" x14ac:dyDescent="0.2">
      <c r="A279" s="249" t="s">
        <v>12</v>
      </c>
      <c r="B279" s="2"/>
      <c r="C279" s="2"/>
      <c r="D279" s="2"/>
      <c r="E279" s="2"/>
      <c r="F279" s="2"/>
      <c r="G279" s="2"/>
      <c r="H279" s="2"/>
      <c r="I279" s="52">
        <f t="shared" si="70"/>
        <v>0</v>
      </c>
      <c r="J279" s="3"/>
      <c r="K279" s="3"/>
      <c r="L279" s="4"/>
      <c r="M279" s="4"/>
      <c r="N279" s="4"/>
      <c r="O279" s="4"/>
      <c r="P279" s="4"/>
      <c r="Q279" s="5"/>
      <c r="R279" s="36"/>
      <c r="S279" s="36"/>
      <c r="T279" s="36"/>
      <c r="U279" s="36"/>
      <c r="V279" s="176" t="str">
        <f t="shared" si="71"/>
        <v/>
      </c>
    </row>
    <row r="280" spans="1:22" x14ac:dyDescent="0.2">
      <c r="A280" s="249">
        <f t="shared" ref="A280:A286" si="72">A278+1</f>
        <v>42761</v>
      </c>
      <c r="B280" s="10"/>
      <c r="C280" s="10"/>
      <c r="D280" s="10"/>
      <c r="E280" s="10"/>
      <c r="F280" s="10"/>
      <c r="G280" s="10"/>
      <c r="H280" s="10"/>
      <c r="I280" s="54">
        <f t="shared" si="70"/>
        <v>0</v>
      </c>
      <c r="J280" s="11"/>
      <c r="K280" s="11"/>
      <c r="L280" s="12"/>
      <c r="M280" s="13"/>
      <c r="N280" s="13"/>
      <c r="O280" s="13"/>
      <c r="P280" s="13"/>
      <c r="Q280" s="205"/>
      <c r="R280" s="36"/>
      <c r="S280" s="36"/>
      <c r="T280" s="36"/>
      <c r="U280" s="36"/>
      <c r="V280" s="176" t="str">
        <f t="shared" si="71"/>
        <v/>
      </c>
    </row>
    <row r="281" spans="1:22" x14ac:dyDescent="0.2">
      <c r="A281" s="247" t="s">
        <v>11</v>
      </c>
      <c r="B281" s="2"/>
      <c r="C281" s="2"/>
      <c r="D281" s="2"/>
      <c r="E281" s="2"/>
      <c r="F281" s="2"/>
      <c r="G281" s="2"/>
      <c r="H281" s="2"/>
      <c r="I281" s="52">
        <f t="shared" si="70"/>
        <v>0</v>
      </c>
      <c r="J281" s="3"/>
      <c r="K281" s="3"/>
      <c r="L281" s="4"/>
      <c r="M281" s="4"/>
      <c r="N281" s="4"/>
      <c r="O281" s="4"/>
      <c r="P281" s="4"/>
      <c r="Q281" s="5"/>
      <c r="R281" s="36"/>
      <c r="S281" s="36"/>
      <c r="T281" s="36"/>
      <c r="U281" s="36"/>
      <c r="V281" s="176" t="str">
        <f t="shared" si="71"/>
        <v/>
      </c>
    </row>
    <row r="282" spans="1:22" x14ac:dyDescent="0.2">
      <c r="A282" s="249">
        <f t="shared" si="72"/>
        <v>42762</v>
      </c>
      <c r="B282" s="10"/>
      <c r="C282" s="10"/>
      <c r="D282" s="10"/>
      <c r="E282" s="10"/>
      <c r="F282" s="10"/>
      <c r="G282" s="10"/>
      <c r="H282" s="10"/>
      <c r="I282" s="54">
        <f t="shared" si="70"/>
        <v>0</v>
      </c>
      <c r="J282" s="11"/>
      <c r="K282" s="11"/>
      <c r="L282" s="12"/>
      <c r="M282" s="13"/>
      <c r="N282" s="13"/>
      <c r="O282" s="13"/>
      <c r="P282" s="13"/>
      <c r="Q282" s="9"/>
      <c r="R282" s="36"/>
      <c r="S282" s="36"/>
      <c r="T282" s="36"/>
      <c r="U282" s="36"/>
      <c r="V282" s="176" t="str">
        <f t="shared" si="71"/>
        <v/>
      </c>
    </row>
    <row r="283" spans="1:22" x14ac:dyDescent="0.2">
      <c r="A283" s="247" t="s">
        <v>9</v>
      </c>
      <c r="B283" s="2"/>
      <c r="C283" s="2"/>
      <c r="D283" s="2"/>
      <c r="E283" s="2"/>
      <c r="F283" s="2"/>
      <c r="G283" s="2"/>
      <c r="H283" s="2"/>
      <c r="I283" s="52">
        <f t="shared" si="70"/>
        <v>0</v>
      </c>
      <c r="J283" s="3"/>
      <c r="K283" s="3"/>
      <c r="L283" s="4"/>
      <c r="M283" s="4"/>
      <c r="N283" s="4"/>
      <c r="O283" s="4"/>
      <c r="P283" s="4"/>
      <c r="Q283" s="204"/>
      <c r="R283" s="36"/>
      <c r="S283" s="36"/>
      <c r="T283" s="36"/>
      <c r="U283" s="36"/>
      <c r="V283" s="176" t="str">
        <f t="shared" si="71"/>
        <v/>
      </c>
    </row>
    <row r="284" spans="1:22" x14ac:dyDescent="0.2">
      <c r="A284" s="249">
        <f t="shared" si="72"/>
        <v>42763</v>
      </c>
      <c r="B284" s="10"/>
      <c r="C284" s="10"/>
      <c r="D284" s="10"/>
      <c r="E284" s="10"/>
      <c r="F284" s="10"/>
      <c r="G284" s="10"/>
      <c r="H284" s="10"/>
      <c r="I284" s="54">
        <f t="shared" si="70"/>
        <v>0</v>
      </c>
      <c r="J284" s="11"/>
      <c r="K284" s="208"/>
      <c r="L284" s="12"/>
      <c r="M284" s="13"/>
      <c r="N284" s="13"/>
      <c r="O284" s="13"/>
      <c r="P284" s="13"/>
      <c r="Q284" s="205"/>
      <c r="R284" s="36"/>
      <c r="S284" s="36"/>
      <c r="T284" s="36"/>
      <c r="U284" s="36"/>
      <c r="V284" s="176" t="str">
        <f t="shared" si="71"/>
        <v/>
      </c>
    </row>
    <row r="285" spans="1:22" x14ac:dyDescent="0.2">
      <c r="A285" s="247" t="s">
        <v>7</v>
      </c>
      <c r="B285" s="2"/>
      <c r="C285" s="2"/>
      <c r="D285" s="2"/>
      <c r="E285" s="2"/>
      <c r="F285" s="2"/>
      <c r="G285" s="2"/>
      <c r="H285" s="2"/>
      <c r="I285" s="52">
        <f t="shared" si="70"/>
        <v>0</v>
      </c>
      <c r="J285" s="3"/>
      <c r="K285" s="208"/>
      <c r="L285" s="4"/>
      <c r="M285" s="4"/>
      <c r="N285" s="4"/>
      <c r="O285" s="4"/>
      <c r="P285" s="4"/>
      <c r="Q285" s="204"/>
      <c r="R285" s="36"/>
      <c r="S285" s="36"/>
      <c r="T285" s="36"/>
      <c r="U285" s="36"/>
      <c r="V285" s="176" t="str">
        <f t="shared" si="71"/>
        <v/>
      </c>
    </row>
    <row r="286" spans="1:22" x14ac:dyDescent="0.2">
      <c r="A286" s="249">
        <f t="shared" si="72"/>
        <v>42764</v>
      </c>
      <c r="B286" s="15"/>
      <c r="C286" s="15"/>
      <c r="D286" s="15"/>
      <c r="E286" s="15"/>
      <c r="F286" s="15"/>
      <c r="G286" s="15"/>
      <c r="H286" s="15"/>
      <c r="I286" s="54">
        <f t="shared" si="70"/>
        <v>0</v>
      </c>
      <c r="J286" s="16"/>
      <c r="K286" s="16"/>
      <c r="L286" s="12"/>
      <c r="M286" s="13"/>
      <c r="N286" s="13"/>
      <c r="O286" s="13"/>
      <c r="P286" s="13"/>
      <c r="Q286" s="9"/>
      <c r="R286" s="36"/>
      <c r="S286" s="36"/>
      <c r="T286" s="36"/>
      <c r="U286" s="36"/>
      <c r="V286" s="176" t="str">
        <f t="shared" si="71"/>
        <v/>
      </c>
    </row>
    <row r="287" spans="1:22" x14ac:dyDescent="0.2">
      <c r="A287" s="247" t="s">
        <v>4</v>
      </c>
      <c r="B287" s="56">
        <f t="shared" ref="B287:G287" si="73">SUM(B273:B286)</f>
        <v>0</v>
      </c>
      <c r="C287" s="56">
        <f t="shared" si="73"/>
        <v>0</v>
      </c>
      <c r="D287" s="56">
        <f t="shared" si="73"/>
        <v>0</v>
      </c>
      <c r="E287" s="56">
        <f t="shared" si="73"/>
        <v>0</v>
      </c>
      <c r="F287" s="56">
        <f t="shared" si="73"/>
        <v>0</v>
      </c>
      <c r="G287" s="56">
        <f t="shared" si="73"/>
        <v>0</v>
      </c>
      <c r="H287" s="56">
        <f>SUM(H273:H286)</f>
        <v>0</v>
      </c>
      <c r="I287" s="57">
        <f>SUM(I273:I286)</f>
        <v>0</v>
      </c>
      <c r="J287" s="56" t="str">
        <f>IF(SUM(J273:J286)&gt;0, AVERAGE(J273:J286), "")</f>
        <v/>
      </c>
      <c r="K287" s="56" t="str">
        <f>IF(SUM(K273:K286)&gt;0, AVERAGE(K273:K286), "")</f>
        <v/>
      </c>
      <c r="L287" s="58">
        <f>SUM(L273:L286)</f>
        <v>0</v>
      </c>
      <c r="M287" s="58">
        <f>SUM(M273:M286)</f>
        <v>0</v>
      </c>
      <c r="N287" s="58">
        <f>SUM(N273:N286)</f>
        <v>0</v>
      </c>
      <c r="O287" s="58">
        <f>SUM(O273:O286)</f>
        <v>0</v>
      </c>
      <c r="P287" s="58">
        <f>SUM(P273:P286)</f>
        <v>0</v>
      </c>
      <c r="Q287" s="5"/>
      <c r="R287" s="36"/>
      <c r="S287" s="36"/>
      <c r="T287" s="36"/>
      <c r="U287" s="36"/>
      <c r="V287" s="36"/>
    </row>
    <row r="288" spans="1:22" x14ac:dyDescent="0.2">
      <c r="A288" s="250" t="s">
        <v>13</v>
      </c>
      <c r="B288" s="56">
        <f t="shared" ref="B288:G288" si="74">COUNT(B273:B286)</f>
        <v>0</v>
      </c>
      <c r="C288" s="56">
        <f t="shared" si="74"/>
        <v>0</v>
      </c>
      <c r="D288" s="56">
        <f t="shared" si="74"/>
        <v>0</v>
      </c>
      <c r="E288" s="56">
        <f t="shared" si="74"/>
        <v>0</v>
      </c>
      <c r="F288" s="56">
        <f t="shared" si="74"/>
        <v>0</v>
      </c>
      <c r="G288" s="56">
        <f t="shared" si="74"/>
        <v>0</v>
      </c>
      <c r="H288" s="56">
        <f>COUNT(H273:H286)</f>
        <v>0</v>
      </c>
      <c r="I288" s="57">
        <f>SUM(B288:H288)</f>
        <v>0</v>
      </c>
      <c r="J288" s="56"/>
      <c r="K288" s="56"/>
      <c r="L288" s="59"/>
      <c r="M288" s="59"/>
      <c r="N288" s="59"/>
      <c r="O288" s="59"/>
      <c r="P288" s="59"/>
      <c r="Q288" s="17"/>
      <c r="R288" s="36"/>
      <c r="S288" s="36"/>
      <c r="T288" s="36"/>
      <c r="U288" s="36"/>
      <c r="V288" s="36"/>
    </row>
    <row r="289" spans="1:22" x14ac:dyDescent="0.2">
      <c r="A289" s="244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36"/>
      <c r="S289" s="36"/>
      <c r="T289" s="36"/>
      <c r="U289" s="177"/>
      <c r="V289" s="176" t="str">
        <f>IF(SUM(V273:V286)&gt;0, (AVERAGE(V273:V286)), "")</f>
        <v/>
      </c>
    </row>
    <row r="290" spans="1:22" x14ac:dyDescent="0.2">
      <c r="A290" s="245" t="s">
        <v>2</v>
      </c>
      <c r="B290" s="37"/>
      <c r="C290" s="38">
        <f>C271+1</f>
        <v>5</v>
      </c>
      <c r="D290" s="39"/>
      <c r="E290" s="39"/>
      <c r="F290" s="39"/>
      <c r="G290" s="39"/>
      <c r="H290" s="39"/>
      <c r="I290" s="39"/>
      <c r="J290" s="39"/>
      <c r="K290" s="39"/>
      <c r="L290" s="40" t="str">
        <f>Start!$D$27</f>
        <v>Ju</v>
      </c>
      <c r="M290" s="40" t="str">
        <f>Start!$E$27</f>
        <v>Hi</v>
      </c>
      <c r="N290" s="40" t="str">
        <f>Start!$F$27</f>
        <v>Su</v>
      </c>
      <c r="O290" s="40" t="str">
        <f>Start!$G$27</f>
        <v>Py</v>
      </c>
      <c r="P290" s="179" t="s">
        <v>75</v>
      </c>
      <c r="Q290" s="41" t="s">
        <v>3</v>
      </c>
      <c r="R290" s="36"/>
      <c r="S290" s="36"/>
      <c r="T290" s="36"/>
      <c r="U290" s="36"/>
      <c r="V290" s="36"/>
    </row>
    <row r="291" spans="1:22" x14ac:dyDescent="0.2">
      <c r="A291" s="246"/>
      <c r="B291" s="42">
        <v>1</v>
      </c>
      <c r="C291" s="43">
        <v>2</v>
      </c>
      <c r="D291" s="44">
        <v>3</v>
      </c>
      <c r="E291" s="45">
        <v>4</v>
      </c>
      <c r="F291" s="46">
        <v>5</v>
      </c>
      <c r="G291" s="47">
        <v>6</v>
      </c>
      <c r="H291" s="235">
        <v>7</v>
      </c>
      <c r="I291" s="48" t="s">
        <v>4</v>
      </c>
      <c r="J291" s="49" t="s">
        <v>58</v>
      </c>
      <c r="K291" s="49" t="s">
        <v>59</v>
      </c>
      <c r="L291" s="50" t="s">
        <v>5</v>
      </c>
      <c r="M291" s="50" t="s">
        <v>5</v>
      </c>
      <c r="N291" s="50" t="s">
        <v>5</v>
      </c>
      <c r="O291" s="173" t="s">
        <v>5</v>
      </c>
      <c r="P291" s="173" t="s">
        <v>15</v>
      </c>
      <c r="Q291" s="51"/>
      <c r="R291" s="36"/>
      <c r="S291" s="36"/>
      <c r="T291" s="36"/>
      <c r="U291" s="36"/>
      <c r="V291" s="36"/>
    </row>
    <row r="292" spans="1:22" x14ac:dyDescent="0.2">
      <c r="A292" s="247" t="s">
        <v>6</v>
      </c>
      <c r="B292" s="2"/>
      <c r="C292" s="2"/>
      <c r="D292" s="2"/>
      <c r="E292" s="2"/>
      <c r="F292" s="2"/>
      <c r="G292" s="2"/>
      <c r="H292" s="2"/>
      <c r="I292" s="52">
        <f t="shared" ref="I292:I305" si="75">SUM(B292:H292)</f>
        <v>0</v>
      </c>
      <c r="J292" s="3"/>
      <c r="K292" s="3"/>
      <c r="L292" s="4"/>
      <c r="M292" s="4"/>
      <c r="N292" s="4"/>
      <c r="O292" s="4"/>
      <c r="P292" s="4"/>
      <c r="Q292" s="5"/>
      <c r="R292" s="36"/>
      <c r="S292" s="36"/>
      <c r="T292" s="36"/>
      <c r="U292" s="36"/>
      <c r="V292" s="176" t="str">
        <f t="shared" ref="V292:V305" si="76">IF(SUM(L292:O292)&gt;0, (SUM(B292:D292,G292,F292)/SUM(L292:O292)/1440), "")</f>
        <v/>
      </c>
    </row>
    <row r="293" spans="1:22" x14ac:dyDescent="0.2">
      <c r="A293" s="248">
        <f>A286+1</f>
        <v>42765</v>
      </c>
      <c r="B293" s="6"/>
      <c r="C293" s="6"/>
      <c r="D293" s="6"/>
      <c r="E293" s="6"/>
      <c r="F293" s="6"/>
      <c r="G293" s="6"/>
      <c r="H293" s="6"/>
      <c r="I293" s="53">
        <f t="shared" si="75"/>
        <v>0</v>
      </c>
      <c r="J293" s="7"/>
      <c r="K293" s="7"/>
      <c r="L293" s="8"/>
      <c r="M293" s="8"/>
      <c r="N293" s="8"/>
      <c r="O293" s="8"/>
      <c r="P293" s="8"/>
      <c r="Q293" s="9"/>
      <c r="R293" s="36"/>
      <c r="S293" s="36"/>
      <c r="T293" s="36"/>
      <c r="U293" s="36"/>
      <c r="V293" s="176" t="str">
        <f t="shared" si="76"/>
        <v/>
      </c>
    </row>
    <row r="294" spans="1:22" x14ac:dyDescent="0.2">
      <c r="A294" s="247" t="s">
        <v>8</v>
      </c>
      <c r="B294" s="2"/>
      <c r="C294" s="2"/>
      <c r="D294" s="2"/>
      <c r="E294" s="2"/>
      <c r="F294" s="2"/>
      <c r="G294" s="2"/>
      <c r="H294" s="2"/>
      <c r="I294" s="52">
        <f t="shared" si="75"/>
        <v>0</v>
      </c>
      <c r="J294" s="3"/>
      <c r="K294" s="3"/>
      <c r="L294" s="4"/>
      <c r="M294" s="4"/>
      <c r="N294" s="4"/>
      <c r="O294" s="4"/>
      <c r="P294" s="4"/>
      <c r="Q294" s="5"/>
      <c r="R294" s="36"/>
      <c r="S294" s="36"/>
      <c r="T294" s="36"/>
      <c r="U294" s="36"/>
      <c r="V294" s="176" t="str">
        <f t="shared" si="76"/>
        <v/>
      </c>
    </row>
    <row r="295" spans="1:22" x14ac:dyDescent="0.2">
      <c r="A295" s="248">
        <f>A293+1</f>
        <v>42766</v>
      </c>
      <c r="B295" s="10"/>
      <c r="C295" s="10"/>
      <c r="D295" s="10"/>
      <c r="E295" s="10"/>
      <c r="F295" s="10"/>
      <c r="G295" s="10"/>
      <c r="H295" s="10"/>
      <c r="I295" s="54">
        <f t="shared" si="75"/>
        <v>0</v>
      </c>
      <c r="J295" s="11"/>
      <c r="K295" s="11"/>
      <c r="L295" s="12"/>
      <c r="M295" s="13"/>
      <c r="N295" s="13"/>
      <c r="O295" s="13"/>
      <c r="P295" s="13"/>
      <c r="Q295" s="9"/>
      <c r="R295" s="36"/>
      <c r="S295" s="36"/>
      <c r="T295" s="36"/>
      <c r="U295" s="36"/>
      <c r="V295" s="176" t="str">
        <f t="shared" si="76"/>
        <v/>
      </c>
    </row>
    <row r="296" spans="1:22" x14ac:dyDescent="0.2">
      <c r="A296" s="247" t="s">
        <v>10</v>
      </c>
      <c r="B296" s="2"/>
      <c r="C296" s="2"/>
      <c r="D296" s="2"/>
      <c r="E296" s="2"/>
      <c r="F296" s="2"/>
      <c r="G296" s="143"/>
      <c r="H296" s="143"/>
      <c r="I296" s="52">
        <f t="shared" si="75"/>
        <v>0</v>
      </c>
      <c r="J296" s="3"/>
      <c r="K296" s="3"/>
      <c r="L296" s="4"/>
      <c r="M296" s="4"/>
      <c r="N296" s="4"/>
      <c r="O296" s="4"/>
      <c r="P296" s="4"/>
      <c r="Q296" s="5"/>
      <c r="R296" s="36"/>
      <c r="S296" s="36"/>
      <c r="T296" s="36"/>
      <c r="U296" s="36"/>
      <c r="V296" s="176" t="str">
        <f t="shared" si="76"/>
        <v/>
      </c>
    </row>
    <row r="297" spans="1:22" x14ac:dyDescent="0.2">
      <c r="A297" s="249">
        <f>A295+1</f>
        <v>42767</v>
      </c>
      <c r="B297" s="6"/>
      <c r="C297" s="6"/>
      <c r="D297" s="6"/>
      <c r="E297" s="6"/>
      <c r="F297" s="6"/>
      <c r="G297" s="6"/>
      <c r="H297" s="6"/>
      <c r="I297" s="53">
        <f t="shared" si="75"/>
        <v>0</v>
      </c>
      <c r="J297" s="7"/>
      <c r="K297" s="7"/>
      <c r="L297" s="14"/>
      <c r="M297" s="8"/>
      <c r="N297" s="8"/>
      <c r="O297" s="8"/>
      <c r="P297" s="8"/>
      <c r="Q297" s="205"/>
      <c r="R297" s="36"/>
      <c r="S297" s="36"/>
      <c r="T297" s="36"/>
      <c r="U297" s="36"/>
      <c r="V297" s="176" t="str">
        <f t="shared" si="76"/>
        <v/>
      </c>
    </row>
    <row r="298" spans="1:22" x14ac:dyDescent="0.2">
      <c r="A298" s="249" t="s">
        <v>12</v>
      </c>
      <c r="B298" s="2"/>
      <c r="C298" s="2"/>
      <c r="D298" s="2"/>
      <c r="E298" s="2"/>
      <c r="F298" s="2"/>
      <c r="G298" s="2"/>
      <c r="H298" s="2"/>
      <c r="I298" s="52">
        <f t="shared" si="75"/>
        <v>0</v>
      </c>
      <c r="J298" s="3"/>
      <c r="K298" s="3"/>
      <c r="L298" s="4"/>
      <c r="M298" s="4"/>
      <c r="N298" s="4"/>
      <c r="O298" s="4"/>
      <c r="P298" s="4"/>
      <c r="Q298" s="5"/>
      <c r="R298" s="36"/>
      <c r="S298" s="36"/>
      <c r="T298" s="36"/>
      <c r="U298" s="36"/>
      <c r="V298" s="176" t="str">
        <f t="shared" si="76"/>
        <v/>
      </c>
    </row>
    <row r="299" spans="1:22" x14ac:dyDescent="0.2">
      <c r="A299" s="249">
        <f t="shared" ref="A299:A305" si="77">A297+1</f>
        <v>42768</v>
      </c>
      <c r="B299" s="10"/>
      <c r="C299" s="10"/>
      <c r="D299" s="10"/>
      <c r="E299" s="10"/>
      <c r="F299" s="10"/>
      <c r="G299" s="10"/>
      <c r="H299" s="10"/>
      <c r="I299" s="54">
        <f t="shared" si="75"/>
        <v>0</v>
      </c>
      <c r="J299" s="11"/>
      <c r="K299" s="11"/>
      <c r="L299" s="12"/>
      <c r="M299" s="13"/>
      <c r="N299" s="13"/>
      <c r="O299" s="13"/>
      <c r="P299" s="13"/>
      <c r="Q299" s="205"/>
      <c r="R299" s="36"/>
      <c r="S299" s="36"/>
      <c r="T299" s="36"/>
      <c r="U299" s="36"/>
      <c r="V299" s="176" t="str">
        <f t="shared" si="76"/>
        <v/>
      </c>
    </row>
    <row r="300" spans="1:22" x14ac:dyDescent="0.2">
      <c r="A300" s="247" t="s">
        <v>11</v>
      </c>
      <c r="B300" s="2"/>
      <c r="C300" s="2"/>
      <c r="D300" s="2"/>
      <c r="E300" s="2"/>
      <c r="F300" s="2"/>
      <c r="G300" s="2"/>
      <c r="H300" s="2"/>
      <c r="I300" s="52">
        <f t="shared" si="75"/>
        <v>0</v>
      </c>
      <c r="J300" s="3"/>
      <c r="K300" s="3"/>
      <c r="L300" s="4"/>
      <c r="M300" s="4"/>
      <c r="N300" s="4"/>
      <c r="O300" s="4"/>
      <c r="P300" s="4"/>
      <c r="Q300" s="5"/>
      <c r="R300" s="36"/>
      <c r="S300" s="36"/>
      <c r="T300" s="36"/>
      <c r="U300" s="36"/>
      <c r="V300" s="176" t="str">
        <f t="shared" si="76"/>
        <v/>
      </c>
    </row>
    <row r="301" spans="1:22" x14ac:dyDescent="0.2">
      <c r="A301" s="249">
        <f t="shared" si="77"/>
        <v>42769</v>
      </c>
      <c r="B301" s="10"/>
      <c r="C301" s="10"/>
      <c r="D301" s="10"/>
      <c r="E301" s="10"/>
      <c r="F301" s="10"/>
      <c r="G301" s="10"/>
      <c r="H301" s="10"/>
      <c r="I301" s="54">
        <f t="shared" si="75"/>
        <v>0</v>
      </c>
      <c r="J301" s="11"/>
      <c r="K301" s="11"/>
      <c r="L301" s="12"/>
      <c r="M301" s="13"/>
      <c r="N301" s="13"/>
      <c r="O301" s="13"/>
      <c r="P301" s="13"/>
      <c r="Q301" s="205"/>
      <c r="R301" s="36"/>
      <c r="S301" s="36"/>
      <c r="T301" s="36"/>
      <c r="U301" s="36"/>
      <c r="V301" s="176" t="str">
        <f t="shared" si="76"/>
        <v/>
      </c>
    </row>
    <row r="302" spans="1:22" x14ac:dyDescent="0.2">
      <c r="A302" s="247" t="s">
        <v>9</v>
      </c>
      <c r="B302" s="2"/>
      <c r="C302" s="2"/>
      <c r="D302" s="2"/>
      <c r="E302" s="2"/>
      <c r="F302" s="2"/>
      <c r="G302" s="2"/>
      <c r="H302" s="2"/>
      <c r="I302" s="52">
        <f t="shared" si="75"/>
        <v>0</v>
      </c>
      <c r="J302" s="3"/>
      <c r="K302" s="3"/>
      <c r="L302" s="4"/>
      <c r="M302" s="4"/>
      <c r="N302" s="4"/>
      <c r="O302" s="4"/>
      <c r="P302" s="4"/>
      <c r="Q302" s="204"/>
      <c r="R302" s="36"/>
      <c r="S302" s="36"/>
      <c r="T302" s="36"/>
      <c r="U302" s="36"/>
      <c r="V302" s="176" t="str">
        <f t="shared" si="76"/>
        <v/>
      </c>
    </row>
    <row r="303" spans="1:22" x14ac:dyDescent="0.2">
      <c r="A303" s="249">
        <f t="shared" si="77"/>
        <v>42770</v>
      </c>
      <c r="B303" s="10"/>
      <c r="C303" s="10"/>
      <c r="D303" s="10"/>
      <c r="E303" s="10"/>
      <c r="F303" s="10"/>
      <c r="G303" s="10"/>
      <c r="H303" s="10"/>
      <c r="I303" s="54">
        <f t="shared" si="75"/>
        <v>0</v>
      </c>
      <c r="J303" s="11"/>
      <c r="K303" s="11"/>
      <c r="L303" s="12"/>
      <c r="M303" s="13"/>
      <c r="N303" s="13"/>
      <c r="O303" s="13"/>
      <c r="P303" s="13"/>
      <c r="Q303" s="205"/>
      <c r="R303" s="36"/>
      <c r="S303" s="36"/>
      <c r="T303" s="36"/>
      <c r="U303" s="36"/>
      <c r="V303" s="176" t="str">
        <f t="shared" si="76"/>
        <v/>
      </c>
    </row>
    <row r="304" spans="1:22" x14ac:dyDescent="0.2">
      <c r="A304" s="247" t="s">
        <v>7</v>
      </c>
      <c r="B304" s="2"/>
      <c r="C304" s="2"/>
      <c r="D304" s="2"/>
      <c r="E304" s="2"/>
      <c r="F304" s="2"/>
      <c r="G304" s="2"/>
      <c r="H304" s="2"/>
      <c r="I304" s="52">
        <f t="shared" si="75"/>
        <v>0</v>
      </c>
      <c r="J304" s="3"/>
      <c r="K304" s="3"/>
      <c r="L304" s="4"/>
      <c r="M304" s="4"/>
      <c r="N304" s="4"/>
      <c r="O304" s="4"/>
      <c r="P304" s="4"/>
      <c r="Q304" s="5"/>
      <c r="R304" s="36"/>
      <c r="S304" s="36"/>
      <c r="T304" s="36"/>
      <c r="U304" s="36"/>
      <c r="V304" s="176" t="str">
        <f t="shared" si="76"/>
        <v/>
      </c>
    </row>
    <row r="305" spans="1:22" x14ac:dyDescent="0.2">
      <c r="A305" s="249">
        <f t="shared" si="77"/>
        <v>42771</v>
      </c>
      <c r="B305" s="15"/>
      <c r="C305" s="15"/>
      <c r="D305" s="15"/>
      <c r="E305" s="15"/>
      <c r="F305" s="15"/>
      <c r="G305" s="15"/>
      <c r="H305" s="15"/>
      <c r="I305" s="54">
        <f t="shared" si="75"/>
        <v>0</v>
      </c>
      <c r="J305" s="16"/>
      <c r="K305" s="16"/>
      <c r="L305" s="12"/>
      <c r="M305" s="13"/>
      <c r="N305" s="13"/>
      <c r="O305" s="13"/>
      <c r="P305" s="13"/>
      <c r="Q305" s="9"/>
      <c r="R305" s="36"/>
      <c r="S305" s="36"/>
      <c r="T305" s="36"/>
      <c r="U305" s="36"/>
      <c r="V305" s="176" t="str">
        <f t="shared" si="76"/>
        <v/>
      </c>
    </row>
    <row r="306" spans="1:22" x14ac:dyDescent="0.2">
      <c r="A306" s="247" t="s">
        <v>4</v>
      </c>
      <c r="B306" s="56">
        <f t="shared" ref="B306:G306" si="78">SUM(B292:B305)</f>
        <v>0</v>
      </c>
      <c r="C306" s="56">
        <f t="shared" si="78"/>
        <v>0</v>
      </c>
      <c r="D306" s="56">
        <f t="shared" si="78"/>
        <v>0</v>
      </c>
      <c r="E306" s="56">
        <f t="shared" si="78"/>
        <v>0</v>
      </c>
      <c r="F306" s="56">
        <f t="shared" si="78"/>
        <v>0</v>
      </c>
      <c r="G306" s="56">
        <f t="shared" si="78"/>
        <v>0</v>
      </c>
      <c r="H306" s="56">
        <f>SUM(H292:H305)</f>
        <v>0</v>
      </c>
      <c r="I306" s="57">
        <f>SUM(I292:I305)</f>
        <v>0</v>
      </c>
      <c r="J306" s="56" t="str">
        <f>IF(SUM(J292:J305)&gt;0, AVERAGE(J292:J305), "")</f>
        <v/>
      </c>
      <c r="K306" s="56" t="str">
        <f>IF(SUM(K292:K305)&gt;0, AVERAGE(K292:K305), "")</f>
        <v/>
      </c>
      <c r="L306" s="58">
        <f>SUM(L292:L305)</f>
        <v>0</v>
      </c>
      <c r="M306" s="58">
        <f>SUM(M292:M305)</f>
        <v>0</v>
      </c>
      <c r="N306" s="58">
        <f>SUM(N292:N305)</f>
        <v>0</v>
      </c>
      <c r="O306" s="58">
        <f>SUM(O292:O305)</f>
        <v>0</v>
      </c>
      <c r="P306" s="58">
        <f>SUM(P292:P305)</f>
        <v>0</v>
      </c>
      <c r="Q306" s="5"/>
      <c r="R306" s="36"/>
      <c r="S306" s="36"/>
      <c r="T306" s="36"/>
      <c r="U306" s="36"/>
      <c r="V306" s="36"/>
    </row>
    <row r="307" spans="1:22" x14ac:dyDescent="0.2">
      <c r="A307" s="250" t="s">
        <v>13</v>
      </c>
      <c r="B307" s="56">
        <f t="shared" ref="B307:G307" si="79">COUNT(B292:B305)</f>
        <v>0</v>
      </c>
      <c r="C307" s="56">
        <f t="shared" si="79"/>
        <v>0</v>
      </c>
      <c r="D307" s="56">
        <f t="shared" si="79"/>
        <v>0</v>
      </c>
      <c r="E307" s="56">
        <f t="shared" si="79"/>
        <v>0</v>
      </c>
      <c r="F307" s="56">
        <f t="shared" si="79"/>
        <v>0</v>
      </c>
      <c r="G307" s="56">
        <f t="shared" si="79"/>
        <v>0</v>
      </c>
      <c r="H307" s="56">
        <f>COUNT(H292:H305)</f>
        <v>0</v>
      </c>
      <c r="I307" s="57">
        <f>SUM(B307:H307)</f>
        <v>0</v>
      </c>
      <c r="J307" s="56"/>
      <c r="K307" s="56"/>
      <c r="L307" s="59"/>
      <c r="M307" s="59"/>
      <c r="N307" s="59"/>
      <c r="O307" s="59"/>
      <c r="P307" s="59"/>
      <c r="Q307" s="17"/>
      <c r="R307" s="36"/>
      <c r="S307" s="36"/>
      <c r="T307" s="36"/>
      <c r="U307" s="36"/>
      <c r="V307" s="36"/>
    </row>
    <row r="308" spans="1:22" x14ac:dyDescent="0.2">
      <c r="A308" s="244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36"/>
      <c r="S308" s="36"/>
      <c r="T308" s="36"/>
      <c r="U308" s="177"/>
      <c r="V308" s="176" t="str">
        <f>IF(SUM(V292:V305)&gt;0, (AVERAGE(V292:V305)), "")</f>
        <v/>
      </c>
    </row>
    <row r="309" spans="1:22" x14ac:dyDescent="0.2">
      <c r="A309" s="245" t="s">
        <v>2</v>
      </c>
      <c r="B309" s="37"/>
      <c r="C309" s="38">
        <f>C290+1</f>
        <v>6</v>
      </c>
      <c r="D309" s="39"/>
      <c r="E309" s="39"/>
      <c r="F309" s="39"/>
      <c r="G309" s="39"/>
      <c r="H309" s="39"/>
      <c r="I309" s="39"/>
      <c r="J309" s="39"/>
      <c r="K309" s="39"/>
      <c r="L309" s="40" t="str">
        <f>Start!$D$27</f>
        <v>Ju</v>
      </c>
      <c r="M309" s="40" t="str">
        <f>Start!$E$27</f>
        <v>Hi</v>
      </c>
      <c r="N309" s="40" t="str">
        <f>Start!$F$27</f>
        <v>Su</v>
      </c>
      <c r="O309" s="40" t="str">
        <f>Start!$G$27</f>
        <v>Py</v>
      </c>
      <c r="P309" s="179" t="s">
        <v>75</v>
      </c>
      <c r="Q309" s="41" t="s">
        <v>3</v>
      </c>
      <c r="R309" s="36"/>
      <c r="S309" s="36"/>
      <c r="T309" s="36"/>
      <c r="U309" s="36"/>
      <c r="V309" s="36"/>
    </row>
    <row r="310" spans="1:22" x14ac:dyDescent="0.2">
      <c r="A310" s="246"/>
      <c r="B310" s="42">
        <v>1</v>
      </c>
      <c r="C310" s="43">
        <v>2</v>
      </c>
      <c r="D310" s="44">
        <v>3</v>
      </c>
      <c r="E310" s="45">
        <v>4</v>
      </c>
      <c r="F310" s="46">
        <v>5</v>
      </c>
      <c r="G310" s="47">
        <v>6</v>
      </c>
      <c r="H310" s="235">
        <v>7</v>
      </c>
      <c r="I310" s="48" t="s">
        <v>4</v>
      </c>
      <c r="J310" s="49" t="s">
        <v>58</v>
      </c>
      <c r="K310" s="49" t="s">
        <v>59</v>
      </c>
      <c r="L310" s="50" t="s">
        <v>5</v>
      </c>
      <c r="M310" s="50" t="s">
        <v>5</v>
      </c>
      <c r="N310" s="50" t="s">
        <v>5</v>
      </c>
      <c r="O310" s="173" t="s">
        <v>5</v>
      </c>
      <c r="P310" s="173" t="s">
        <v>15</v>
      </c>
      <c r="Q310" s="51"/>
      <c r="R310" s="36"/>
      <c r="S310" s="36"/>
      <c r="T310" s="36"/>
      <c r="U310" s="36"/>
      <c r="V310" s="36"/>
    </row>
    <row r="311" spans="1:22" x14ac:dyDescent="0.2">
      <c r="A311" s="247" t="s">
        <v>6</v>
      </c>
      <c r="B311" s="2"/>
      <c r="C311" s="2"/>
      <c r="D311" s="2"/>
      <c r="E311" s="2"/>
      <c r="F311" s="2"/>
      <c r="G311" s="2"/>
      <c r="H311" s="2"/>
      <c r="I311" s="52">
        <f t="shared" ref="I311:I324" si="80">SUM(B311:H311)</f>
        <v>0</v>
      </c>
      <c r="J311" s="3"/>
      <c r="K311" s="3"/>
      <c r="L311" s="4"/>
      <c r="M311" s="4"/>
      <c r="N311" s="4"/>
      <c r="O311" s="4"/>
      <c r="P311" s="4"/>
      <c r="Q311" s="5"/>
      <c r="R311" s="36"/>
      <c r="S311" s="36"/>
      <c r="T311" s="36"/>
      <c r="U311" s="36"/>
      <c r="V311" s="176" t="str">
        <f t="shared" ref="V311:V324" si="81">IF(SUM(L311:O311)&gt;0, (SUM(B311:D311,G311,F311)/SUM(L311:O311)/1440), "")</f>
        <v/>
      </c>
    </row>
    <row r="312" spans="1:22" x14ac:dyDescent="0.2">
      <c r="A312" s="248">
        <f>A305+1</f>
        <v>42772</v>
      </c>
      <c r="B312" s="6"/>
      <c r="C312" s="6"/>
      <c r="D312" s="6"/>
      <c r="E312" s="6"/>
      <c r="F312" s="6"/>
      <c r="G312" s="6"/>
      <c r="H312" s="6"/>
      <c r="I312" s="53">
        <f t="shared" si="80"/>
        <v>0</v>
      </c>
      <c r="J312" s="7"/>
      <c r="K312" s="7"/>
      <c r="L312" s="8"/>
      <c r="M312" s="8"/>
      <c r="N312" s="8"/>
      <c r="O312" s="8"/>
      <c r="P312" s="8"/>
      <c r="Q312" s="9"/>
      <c r="R312" s="36"/>
      <c r="S312" s="36"/>
      <c r="T312" s="36"/>
      <c r="U312" s="36"/>
      <c r="V312" s="176" t="str">
        <f t="shared" si="81"/>
        <v/>
      </c>
    </row>
    <row r="313" spans="1:22" x14ac:dyDescent="0.2">
      <c r="A313" s="247" t="s">
        <v>8</v>
      </c>
      <c r="B313" s="2"/>
      <c r="C313" s="2"/>
      <c r="D313" s="2"/>
      <c r="E313" s="2"/>
      <c r="F313" s="2"/>
      <c r="G313" s="2"/>
      <c r="H313" s="2"/>
      <c r="I313" s="52">
        <f t="shared" si="80"/>
        <v>0</v>
      </c>
      <c r="J313" s="3"/>
      <c r="K313" s="3"/>
      <c r="L313" s="4"/>
      <c r="M313" s="4"/>
      <c r="N313" s="4"/>
      <c r="O313" s="4"/>
      <c r="P313" s="4"/>
      <c r="Q313" s="5"/>
      <c r="R313" s="36"/>
      <c r="S313" s="36"/>
      <c r="T313" s="36"/>
      <c r="U313" s="36"/>
      <c r="V313" s="176" t="str">
        <f t="shared" si="81"/>
        <v/>
      </c>
    </row>
    <row r="314" spans="1:22" x14ac:dyDescent="0.2">
      <c r="A314" s="248">
        <f>A312+1</f>
        <v>42773</v>
      </c>
      <c r="B314" s="10"/>
      <c r="C314" s="10"/>
      <c r="D314" s="10"/>
      <c r="E314" s="10"/>
      <c r="F314" s="10"/>
      <c r="G314" s="10"/>
      <c r="H314" s="10"/>
      <c r="I314" s="54">
        <f t="shared" si="80"/>
        <v>0</v>
      </c>
      <c r="J314" s="11"/>
      <c r="K314" s="11"/>
      <c r="L314" s="12"/>
      <c r="M314" s="13"/>
      <c r="N314" s="13"/>
      <c r="O314" s="13"/>
      <c r="P314" s="13"/>
      <c r="Q314" s="9"/>
      <c r="R314" s="36"/>
      <c r="S314" s="36"/>
      <c r="T314" s="36"/>
      <c r="U314" s="36"/>
      <c r="V314" s="176" t="str">
        <f t="shared" si="81"/>
        <v/>
      </c>
    </row>
    <row r="315" spans="1:22" x14ac:dyDescent="0.2">
      <c r="A315" s="247" t="s">
        <v>10</v>
      </c>
      <c r="B315" s="2"/>
      <c r="C315" s="2"/>
      <c r="D315" s="2"/>
      <c r="E315" s="2"/>
      <c r="F315" s="2"/>
      <c r="G315" s="143"/>
      <c r="H315" s="143"/>
      <c r="I315" s="52">
        <f t="shared" si="80"/>
        <v>0</v>
      </c>
      <c r="J315" s="3"/>
      <c r="K315" s="3"/>
      <c r="L315" s="4"/>
      <c r="M315" s="4"/>
      <c r="N315" s="4"/>
      <c r="O315" s="4"/>
      <c r="P315" s="4"/>
      <c r="Q315" s="5"/>
      <c r="R315" s="36"/>
      <c r="S315" s="36"/>
      <c r="T315" s="36"/>
      <c r="U315" s="36"/>
      <c r="V315" s="176" t="str">
        <f t="shared" si="81"/>
        <v/>
      </c>
    </row>
    <row r="316" spans="1:22" x14ac:dyDescent="0.2">
      <c r="A316" s="249">
        <f>A314+1</f>
        <v>42774</v>
      </c>
      <c r="B316" s="6"/>
      <c r="C316" s="6"/>
      <c r="D316" s="6"/>
      <c r="E316" s="6"/>
      <c r="F316" s="6"/>
      <c r="G316" s="6"/>
      <c r="H316" s="6"/>
      <c r="I316" s="53">
        <f t="shared" si="80"/>
        <v>0</v>
      </c>
      <c r="J316" s="7"/>
      <c r="K316" s="7"/>
      <c r="L316" s="14"/>
      <c r="M316" s="8"/>
      <c r="N316" s="8"/>
      <c r="O316" s="8"/>
      <c r="P316" s="8"/>
      <c r="Q316" s="205"/>
      <c r="R316" s="36"/>
      <c r="S316" s="36"/>
      <c r="T316" s="36"/>
      <c r="U316" s="36"/>
      <c r="V316" s="176" t="str">
        <f t="shared" si="81"/>
        <v/>
      </c>
    </row>
    <row r="317" spans="1:22" x14ac:dyDescent="0.2">
      <c r="A317" s="249" t="s">
        <v>12</v>
      </c>
      <c r="B317" s="2"/>
      <c r="C317" s="2"/>
      <c r="D317" s="2"/>
      <c r="E317" s="2"/>
      <c r="F317" s="2"/>
      <c r="G317" s="2"/>
      <c r="H317" s="2"/>
      <c r="I317" s="52">
        <f t="shared" si="80"/>
        <v>0</v>
      </c>
      <c r="J317" s="3"/>
      <c r="K317" s="3"/>
      <c r="L317" s="4"/>
      <c r="M317" s="4"/>
      <c r="N317" s="4"/>
      <c r="O317" s="211"/>
      <c r="P317" s="4"/>
      <c r="Q317" s="5"/>
      <c r="R317" s="36"/>
      <c r="S317" s="36"/>
      <c r="T317" s="36"/>
      <c r="U317" s="36"/>
      <c r="V317" s="176" t="str">
        <f t="shared" si="81"/>
        <v/>
      </c>
    </row>
    <row r="318" spans="1:22" x14ac:dyDescent="0.2">
      <c r="A318" s="249">
        <f t="shared" ref="A318:A324" si="82">A316+1</f>
        <v>42775</v>
      </c>
      <c r="B318" s="10"/>
      <c r="C318" s="10"/>
      <c r="D318" s="10"/>
      <c r="E318" s="10"/>
      <c r="F318" s="10"/>
      <c r="G318" s="10"/>
      <c r="H318" s="10"/>
      <c r="I318" s="54">
        <f t="shared" si="80"/>
        <v>0</v>
      </c>
      <c r="J318" s="11"/>
      <c r="K318" s="11"/>
      <c r="L318" s="12"/>
      <c r="M318" s="13"/>
      <c r="N318" s="13"/>
      <c r="O318" s="13"/>
      <c r="P318" s="13"/>
      <c r="Q318" s="205"/>
      <c r="R318" s="36"/>
      <c r="S318" s="36"/>
      <c r="T318" s="36"/>
      <c r="U318" s="36"/>
      <c r="V318" s="176" t="str">
        <f t="shared" si="81"/>
        <v/>
      </c>
    </row>
    <row r="319" spans="1:22" x14ac:dyDescent="0.2">
      <c r="A319" s="247" t="s">
        <v>11</v>
      </c>
      <c r="B319" s="2"/>
      <c r="C319" s="2"/>
      <c r="D319" s="2"/>
      <c r="E319" s="2"/>
      <c r="F319" s="2"/>
      <c r="G319" s="2"/>
      <c r="H319" s="2"/>
      <c r="I319" s="52">
        <f t="shared" si="80"/>
        <v>0</v>
      </c>
      <c r="J319" s="3"/>
      <c r="K319" s="3"/>
      <c r="L319" s="4"/>
      <c r="M319" s="4"/>
      <c r="N319" s="4"/>
      <c r="O319" s="4"/>
      <c r="P319" s="4"/>
      <c r="Q319" s="5"/>
      <c r="R319" s="36"/>
      <c r="S319" s="36"/>
      <c r="T319" s="36"/>
      <c r="U319" s="36"/>
      <c r="V319" s="176" t="str">
        <f t="shared" si="81"/>
        <v/>
      </c>
    </row>
    <row r="320" spans="1:22" x14ac:dyDescent="0.2">
      <c r="A320" s="249">
        <f t="shared" si="82"/>
        <v>42776</v>
      </c>
      <c r="B320" s="10"/>
      <c r="C320" s="10"/>
      <c r="D320" s="10"/>
      <c r="E320" s="10"/>
      <c r="F320" s="10"/>
      <c r="G320" s="10"/>
      <c r="H320" s="10"/>
      <c r="I320" s="54">
        <f t="shared" si="80"/>
        <v>0</v>
      </c>
      <c r="J320" s="11"/>
      <c r="K320" s="11"/>
      <c r="L320" s="12"/>
      <c r="M320" s="13"/>
      <c r="N320" s="13"/>
      <c r="O320" s="13"/>
      <c r="P320" s="13"/>
      <c r="Q320" s="9"/>
      <c r="R320" s="36"/>
      <c r="S320" s="36"/>
      <c r="T320" s="36"/>
      <c r="U320" s="36"/>
      <c r="V320" s="176" t="str">
        <f t="shared" si="81"/>
        <v/>
      </c>
    </row>
    <row r="321" spans="1:22" x14ac:dyDescent="0.2">
      <c r="A321" s="247" t="s">
        <v>9</v>
      </c>
      <c r="B321" s="2"/>
      <c r="C321" s="2"/>
      <c r="D321" s="2"/>
      <c r="E321" s="2"/>
      <c r="F321" s="2"/>
      <c r="G321" s="2"/>
      <c r="H321" s="2"/>
      <c r="I321" s="52">
        <f t="shared" si="80"/>
        <v>0</v>
      </c>
      <c r="J321" s="3"/>
      <c r="K321" s="3"/>
      <c r="L321" s="4"/>
      <c r="M321" s="4"/>
      <c r="N321" s="4"/>
      <c r="O321" s="4"/>
      <c r="P321" s="4"/>
      <c r="Q321" s="5"/>
      <c r="R321" s="36"/>
      <c r="S321" s="36"/>
      <c r="T321" s="36"/>
      <c r="U321" s="36"/>
      <c r="V321" s="176" t="str">
        <f t="shared" si="81"/>
        <v/>
      </c>
    </row>
    <row r="322" spans="1:22" x14ac:dyDescent="0.2">
      <c r="A322" s="249">
        <f t="shared" si="82"/>
        <v>42777</v>
      </c>
      <c r="B322" s="10"/>
      <c r="C322" s="10"/>
      <c r="D322" s="10"/>
      <c r="E322" s="10"/>
      <c r="F322" s="10"/>
      <c r="G322" s="10"/>
      <c r="H322" s="10"/>
      <c r="I322" s="54">
        <f t="shared" si="80"/>
        <v>0</v>
      </c>
      <c r="J322" s="11"/>
      <c r="K322" s="11"/>
      <c r="L322" s="12"/>
      <c r="M322" s="13"/>
      <c r="N322" s="13"/>
      <c r="O322" s="13"/>
      <c r="P322" s="13"/>
      <c r="Q322" s="9"/>
      <c r="R322" s="36"/>
      <c r="S322" s="36"/>
      <c r="T322" s="36"/>
      <c r="U322" s="36"/>
      <c r="V322" s="176" t="str">
        <f t="shared" si="81"/>
        <v/>
      </c>
    </row>
    <row r="323" spans="1:22" x14ac:dyDescent="0.2">
      <c r="A323" s="247" t="s">
        <v>7</v>
      </c>
      <c r="B323" s="2"/>
      <c r="C323" s="2"/>
      <c r="D323" s="2"/>
      <c r="E323" s="2"/>
      <c r="F323" s="2"/>
      <c r="G323" s="2"/>
      <c r="H323" s="2"/>
      <c r="I323" s="52">
        <f t="shared" si="80"/>
        <v>0</v>
      </c>
      <c r="J323" s="3"/>
      <c r="K323" s="3"/>
      <c r="L323" s="4"/>
      <c r="M323" s="4"/>
      <c r="N323" s="4"/>
      <c r="O323" s="4"/>
      <c r="P323" s="4"/>
      <c r="Q323" s="204"/>
      <c r="R323" s="36"/>
      <c r="S323" s="36"/>
      <c r="T323" s="36"/>
      <c r="U323" s="36"/>
      <c r="V323" s="176" t="str">
        <f t="shared" si="81"/>
        <v/>
      </c>
    </row>
    <row r="324" spans="1:22" x14ac:dyDescent="0.2">
      <c r="A324" s="249">
        <f t="shared" si="82"/>
        <v>42778</v>
      </c>
      <c r="B324" s="15"/>
      <c r="C324" s="15"/>
      <c r="D324" s="15"/>
      <c r="E324" s="15"/>
      <c r="F324" s="15"/>
      <c r="G324" s="15"/>
      <c r="H324" s="15"/>
      <c r="I324" s="54">
        <f t="shared" si="80"/>
        <v>0</v>
      </c>
      <c r="J324" s="16"/>
      <c r="K324" s="16"/>
      <c r="L324" s="12"/>
      <c r="M324" s="13"/>
      <c r="N324" s="13"/>
      <c r="O324" s="13"/>
      <c r="P324" s="13"/>
      <c r="Q324" s="9"/>
      <c r="R324" s="36"/>
      <c r="S324" s="36"/>
      <c r="T324" s="36"/>
      <c r="U324" s="36"/>
      <c r="V324" s="176" t="str">
        <f t="shared" si="81"/>
        <v/>
      </c>
    </row>
    <row r="325" spans="1:22" x14ac:dyDescent="0.2">
      <c r="A325" s="247" t="s">
        <v>4</v>
      </c>
      <c r="B325" s="56">
        <f t="shared" ref="B325:G325" si="83">SUM(B311:B324)</f>
        <v>0</v>
      </c>
      <c r="C325" s="56">
        <f t="shared" si="83"/>
        <v>0</v>
      </c>
      <c r="D325" s="56">
        <f t="shared" si="83"/>
        <v>0</v>
      </c>
      <c r="E325" s="56">
        <f t="shared" si="83"/>
        <v>0</v>
      </c>
      <c r="F325" s="56">
        <f t="shared" si="83"/>
        <v>0</v>
      </c>
      <c r="G325" s="56">
        <f t="shared" si="83"/>
        <v>0</v>
      </c>
      <c r="H325" s="56">
        <f>SUM(H311:H324)</f>
        <v>0</v>
      </c>
      <c r="I325" s="57">
        <f>SUM(I311:I324)</f>
        <v>0</v>
      </c>
      <c r="J325" s="56" t="str">
        <f>IF(SUM(J311:J324)&gt;0, AVERAGE(J311:J324), "")</f>
        <v/>
      </c>
      <c r="K325" s="56" t="str">
        <f>IF(SUM(K311:K324)&gt;0, AVERAGE(K311:K324), "")</f>
        <v/>
      </c>
      <c r="L325" s="58">
        <f>SUM(L311:L324)</f>
        <v>0</v>
      </c>
      <c r="M325" s="58">
        <f>SUM(M311:M324)</f>
        <v>0</v>
      </c>
      <c r="N325" s="58">
        <f>SUM(N311:N324)</f>
        <v>0</v>
      </c>
      <c r="O325" s="58">
        <f>SUM(O311:O324)</f>
        <v>0</v>
      </c>
      <c r="P325" s="58">
        <f>SUM(P311:P324)</f>
        <v>0</v>
      </c>
      <c r="Q325" s="5"/>
      <c r="R325" s="36"/>
      <c r="S325" s="36"/>
      <c r="T325" s="36"/>
      <c r="U325" s="36"/>
      <c r="V325" s="36"/>
    </row>
    <row r="326" spans="1:22" x14ac:dyDescent="0.2">
      <c r="A326" s="250" t="s">
        <v>13</v>
      </c>
      <c r="B326" s="56">
        <f t="shared" ref="B326:G326" si="84">COUNT(B311:B324)</f>
        <v>0</v>
      </c>
      <c r="C326" s="56">
        <f t="shared" si="84"/>
        <v>0</v>
      </c>
      <c r="D326" s="56">
        <f t="shared" si="84"/>
        <v>0</v>
      </c>
      <c r="E326" s="56">
        <f t="shared" si="84"/>
        <v>0</v>
      </c>
      <c r="F326" s="56">
        <f t="shared" si="84"/>
        <v>0</v>
      </c>
      <c r="G326" s="56">
        <f t="shared" si="84"/>
        <v>0</v>
      </c>
      <c r="H326" s="56">
        <f>COUNT(H311:H324)</f>
        <v>0</v>
      </c>
      <c r="I326" s="57">
        <f>SUM(B326:H326)</f>
        <v>0</v>
      </c>
      <c r="J326" s="56"/>
      <c r="K326" s="56"/>
      <c r="L326" s="59"/>
      <c r="M326" s="59"/>
      <c r="N326" s="59"/>
      <c r="O326" s="59"/>
      <c r="P326" s="59"/>
      <c r="Q326" s="17"/>
      <c r="R326" s="36"/>
      <c r="S326" s="36"/>
      <c r="T326" s="36"/>
      <c r="U326" s="36"/>
      <c r="V326" s="36"/>
    </row>
    <row r="327" spans="1:22" x14ac:dyDescent="0.2">
      <c r="A327" s="244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36"/>
      <c r="S327" s="36"/>
      <c r="T327" s="36"/>
      <c r="U327" s="177"/>
      <c r="V327" s="176" t="str">
        <f>IF(SUM(V311:V324)&gt;0, (AVERAGE(V311:V324)), "")</f>
        <v/>
      </c>
    </row>
    <row r="328" spans="1:22" x14ac:dyDescent="0.2">
      <c r="A328" s="245" t="s">
        <v>2</v>
      </c>
      <c r="B328" s="37"/>
      <c r="C328" s="38">
        <f>C309+1</f>
        <v>7</v>
      </c>
      <c r="D328" s="39"/>
      <c r="E328" s="39"/>
      <c r="F328" s="39"/>
      <c r="G328" s="39"/>
      <c r="H328" s="39"/>
      <c r="I328" s="39"/>
      <c r="J328" s="39"/>
      <c r="K328" s="39"/>
      <c r="L328" s="40" t="str">
        <f>Start!$D$27</f>
        <v>Ju</v>
      </c>
      <c r="M328" s="40" t="str">
        <f>Start!$E$27</f>
        <v>Hi</v>
      </c>
      <c r="N328" s="40" t="str">
        <f>Start!$F$27</f>
        <v>Su</v>
      </c>
      <c r="O328" s="40" t="str">
        <f>Start!$G$27</f>
        <v>Py</v>
      </c>
      <c r="P328" s="179" t="s">
        <v>75</v>
      </c>
      <c r="Q328" s="41" t="s">
        <v>3</v>
      </c>
      <c r="R328" s="36"/>
      <c r="S328" s="36"/>
      <c r="T328" s="36"/>
      <c r="U328" s="36"/>
      <c r="V328" s="36"/>
    </row>
    <row r="329" spans="1:22" x14ac:dyDescent="0.2">
      <c r="A329" s="246"/>
      <c r="B329" s="42">
        <v>1</v>
      </c>
      <c r="C329" s="43">
        <v>2</v>
      </c>
      <c r="D329" s="44">
        <v>3</v>
      </c>
      <c r="E329" s="45">
        <v>4</v>
      </c>
      <c r="F329" s="46">
        <v>5</v>
      </c>
      <c r="G329" s="47">
        <v>6</v>
      </c>
      <c r="H329" s="235">
        <v>7</v>
      </c>
      <c r="I329" s="48" t="s">
        <v>4</v>
      </c>
      <c r="J329" s="49" t="s">
        <v>58</v>
      </c>
      <c r="K329" s="49" t="s">
        <v>59</v>
      </c>
      <c r="L329" s="50" t="s">
        <v>5</v>
      </c>
      <c r="M329" s="50" t="s">
        <v>5</v>
      </c>
      <c r="N329" s="50" t="s">
        <v>5</v>
      </c>
      <c r="O329" s="173" t="s">
        <v>5</v>
      </c>
      <c r="P329" s="173" t="s">
        <v>15</v>
      </c>
      <c r="Q329" s="51"/>
      <c r="R329" s="36"/>
      <c r="S329" s="36"/>
      <c r="T329" s="36"/>
      <c r="U329" s="36"/>
      <c r="V329" s="36"/>
    </row>
    <row r="330" spans="1:22" x14ac:dyDescent="0.2">
      <c r="A330" s="247" t="s">
        <v>6</v>
      </c>
      <c r="B330" s="2"/>
      <c r="C330" s="2"/>
      <c r="D330" s="2"/>
      <c r="E330" s="2"/>
      <c r="F330" s="2"/>
      <c r="G330" s="2"/>
      <c r="H330" s="2"/>
      <c r="I330" s="52">
        <f t="shared" ref="I330:I343" si="85">SUM(B330:H330)</f>
        <v>0</v>
      </c>
      <c r="J330" s="3"/>
      <c r="K330" s="3"/>
      <c r="L330" s="4"/>
      <c r="M330" s="4"/>
      <c r="N330" s="4"/>
      <c r="O330" s="4"/>
      <c r="P330" s="4"/>
      <c r="Q330" s="5"/>
      <c r="R330" s="36"/>
      <c r="S330" s="36"/>
      <c r="T330" s="36"/>
      <c r="U330" s="36"/>
      <c r="V330" s="176" t="str">
        <f t="shared" ref="V330:V343" si="86">IF(SUM(L330:O330)&gt;0, (SUM(B330:D330,G330,F330)/SUM(L330:O330)/1440), "")</f>
        <v/>
      </c>
    </row>
    <row r="331" spans="1:22" x14ac:dyDescent="0.2">
      <c r="A331" s="248">
        <f>A324+1</f>
        <v>42779</v>
      </c>
      <c r="B331" s="6"/>
      <c r="C331" s="6"/>
      <c r="D331" s="6"/>
      <c r="E331" s="6"/>
      <c r="F331" s="6"/>
      <c r="G331" s="6"/>
      <c r="H331" s="6"/>
      <c r="I331" s="53">
        <f t="shared" si="85"/>
        <v>0</v>
      </c>
      <c r="J331" s="7"/>
      <c r="K331" s="7"/>
      <c r="L331" s="8"/>
      <c r="M331" s="8"/>
      <c r="N331" s="8"/>
      <c r="O331" s="8"/>
      <c r="P331" s="8"/>
      <c r="Q331" s="9"/>
      <c r="R331" s="36"/>
      <c r="S331" s="36"/>
      <c r="T331" s="36"/>
      <c r="U331" s="36"/>
      <c r="V331" s="176" t="str">
        <f t="shared" si="86"/>
        <v/>
      </c>
    </row>
    <row r="332" spans="1:22" x14ac:dyDescent="0.2">
      <c r="A332" s="247" t="s">
        <v>8</v>
      </c>
      <c r="B332" s="2"/>
      <c r="C332" s="2"/>
      <c r="D332" s="2"/>
      <c r="E332" s="2"/>
      <c r="F332" s="2"/>
      <c r="G332" s="2"/>
      <c r="H332" s="2"/>
      <c r="I332" s="52">
        <f t="shared" si="85"/>
        <v>0</v>
      </c>
      <c r="J332" s="3"/>
      <c r="K332" s="3"/>
      <c r="L332" s="4"/>
      <c r="M332" s="4"/>
      <c r="N332" s="4"/>
      <c r="O332" s="4"/>
      <c r="P332" s="4"/>
      <c r="Q332" s="5"/>
      <c r="R332" s="36"/>
      <c r="S332" s="36"/>
      <c r="T332" s="36"/>
      <c r="U332" s="36"/>
      <c r="V332" s="176" t="str">
        <f t="shared" si="86"/>
        <v/>
      </c>
    </row>
    <row r="333" spans="1:22" x14ac:dyDescent="0.2">
      <c r="A333" s="248">
        <f>A331+1</f>
        <v>42780</v>
      </c>
      <c r="B333" s="10"/>
      <c r="C333" s="10"/>
      <c r="D333" s="10"/>
      <c r="E333" s="10"/>
      <c r="F333" s="10"/>
      <c r="G333" s="10"/>
      <c r="H333" s="10"/>
      <c r="I333" s="54">
        <f t="shared" si="85"/>
        <v>0</v>
      </c>
      <c r="J333" s="11"/>
      <c r="K333" s="11"/>
      <c r="L333" s="12"/>
      <c r="M333" s="13"/>
      <c r="N333" s="13"/>
      <c r="O333" s="13"/>
      <c r="P333" s="13"/>
      <c r="Q333" s="9"/>
      <c r="R333" s="36"/>
      <c r="S333" s="36"/>
      <c r="T333" s="36"/>
      <c r="U333" s="36"/>
      <c r="V333" s="176" t="str">
        <f t="shared" si="86"/>
        <v/>
      </c>
    </row>
    <row r="334" spans="1:22" x14ac:dyDescent="0.2">
      <c r="A334" s="247" t="s">
        <v>10</v>
      </c>
      <c r="B334" s="2"/>
      <c r="C334" s="2"/>
      <c r="D334" s="2"/>
      <c r="E334" s="2"/>
      <c r="F334" s="2"/>
      <c r="G334" s="143"/>
      <c r="H334" s="143"/>
      <c r="I334" s="52">
        <f t="shared" si="85"/>
        <v>0</v>
      </c>
      <c r="J334" s="3"/>
      <c r="K334" s="3"/>
      <c r="L334" s="4"/>
      <c r="M334" s="4"/>
      <c r="N334" s="4"/>
      <c r="O334" s="4"/>
      <c r="P334" s="4"/>
      <c r="Q334" s="5"/>
      <c r="R334" s="36"/>
      <c r="S334" s="36"/>
      <c r="T334" s="36"/>
      <c r="U334" s="36"/>
      <c r="V334" s="176" t="str">
        <f t="shared" si="86"/>
        <v/>
      </c>
    </row>
    <row r="335" spans="1:22" x14ac:dyDescent="0.2">
      <c r="A335" s="249">
        <f>A333+1</f>
        <v>42781</v>
      </c>
      <c r="B335" s="6"/>
      <c r="C335" s="6"/>
      <c r="D335" s="6"/>
      <c r="E335" s="6"/>
      <c r="F335" s="6"/>
      <c r="G335" s="6"/>
      <c r="H335" s="6"/>
      <c r="I335" s="53">
        <f t="shared" si="85"/>
        <v>0</v>
      </c>
      <c r="J335" s="7"/>
      <c r="K335" s="7"/>
      <c r="L335" s="14"/>
      <c r="M335" s="8"/>
      <c r="N335" s="8"/>
      <c r="O335" s="8"/>
      <c r="P335" s="8"/>
      <c r="Q335" s="9"/>
      <c r="R335" s="36"/>
      <c r="S335" s="36"/>
      <c r="T335" s="36"/>
      <c r="U335" s="36"/>
      <c r="V335" s="176" t="str">
        <f t="shared" si="86"/>
        <v/>
      </c>
    </row>
    <row r="336" spans="1:22" x14ac:dyDescent="0.2">
      <c r="A336" s="249" t="s">
        <v>12</v>
      </c>
      <c r="B336" s="2"/>
      <c r="C336" s="2"/>
      <c r="D336" s="2"/>
      <c r="E336" s="2"/>
      <c r="F336" s="2"/>
      <c r="G336" s="2"/>
      <c r="H336" s="2"/>
      <c r="I336" s="52">
        <f t="shared" si="85"/>
        <v>0</v>
      </c>
      <c r="J336" s="3"/>
      <c r="K336" s="3"/>
      <c r="L336" s="4"/>
      <c r="M336" s="4"/>
      <c r="N336" s="4"/>
      <c r="O336" s="4"/>
      <c r="P336" s="4"/>
      <c r="Q336" s="5"/>
      <c r="R336" s="36"/>
      <c r="S336" s="36"/>
      <c r="T336" s="36"/>
      <c r="U336" s="36"/>
      <c r="V336" s="176" t="str">
        <f t="shared" si="86"/>
        <v/>
      </c>
    </row>
    <row r="337" spans="1:22" x14ac:dyDescent="0.2">
      <c r="A337" s="249">
        <f>A335+1</f>
        <v>42782</v>
      </c>
      <c r="B337" s="10"/>
      <c r="C337" s="10"/>
      <c r="D337" s="10"/>
      <c r="E337" s="10"/>
      <c r="F337" s="10"/>
      <c r="G337" s="10"/>
      <c r="H337" s="10"/>
      <c r="I337" s="54">
        <f t="shared" si="85"/>
        <v>0</v>
      </c>
      <c r="J337" s="11"/>
      <c r="K337" s="11"/>
      <c r="L337" s="12"/>
      <c r="M337" s="13"/>
      <c r="N337" s="13"/>
      <c r="O337" s="13"/>
      <c r="P337" s="13"/>
      <c r="Q337" s="9"/>
      <c r="R337" s="36"/>
      <c r="S337" s="36"/>
      <c r="T337" s="36"/>
      <c r="U337" s="36"/>
      <c r="V337" s="176" t="str">
        <f t="shared" si="86"/>
        <v/>
      </c>
    </row>
    <row r="338" spans="1:22" x14ac:dyDescent="0.2">
      <c r="A338" s="247" t="s">
        <v>11</v>
      </c>
      <c r="B338" s="2"/>
      <c r="C338" s="2"/>
      <c r="D338" s="2"/>
      <c r="E338" s="2"/>
      <c r="F338" s="2"/>
      <c r="G338" s="2"/>
      <c r="H338" s="2"/>
      <c r="I338" s="52">
        <f t="shared" si="85"/>
        <v>0</v>
      </c>
      <c r="J338" s="3"/>
      <c r="K338" s="3"/>
      <c r="L338" s="4"/>
      <c r="M338" s="4"/>
      <c r="N338" s="4"/>
      <c r="O338" s="4"/>
      <c r="P338" s="4"/>
      <c r="Q338" s="5"/>
      <c r="R338" s="36"/>
      <c r="S338" s="36"/>
      <c r="T338" s="36"/>
      <c r="U338" s="36"/>
      <c r="V338" s="176" t="str">
        <f t="shared" si="86"/>
        <v/>
      </c>
    </row>
    <row r="339" spans="1:22" x14ac:dyDescent="0.2">
      <c r="A339" s="249">
        <f>A337+1</f>
        <v>42783</v>
      </c>
      <c r="B339" s="10"/>
      <c r="C339" s="10"/>
      <c r="D339" s="10"/>
      <c r="E339" s="10"/>
      <c r="F339" s="10"/>
      <c r="G339" s="10"/>
      <c r="H339" s="10"/>
      <c r="I339" s="54">
        <f t="shared" si="85"/>
        <v>0</v>
      </c>
      <c r="J339" s="11"/>
      <c r="K339" s="11"/>
      <c r="L339" s="12"/>
      <c r="M339" s="13"/>
      <c r="N339" s="13"/>
      <c r="O339" s="13"/>
      <c r="P339" s="13"/>
      <c r="Q339" s="9"/>
      <c r="R339" s="36"/>
      <c r="S339" s="36"/>
      <c r="T339" s="36"/>
      <c r="U339" s="36"/>
      <c r="V339" s="176" t="str">
        <f t="shared" si="86"/>
        <v/>
      </c>
    </row>
    <row r="340" spans="1:22" x14ac:dyDescent="0.2">
      <c r="A340" s="247" t="s">
        <v>9</v>
      </c>
      <c r="B340" s="2"/>
      <c r="C340" s="2"/>
      <c r="D340" s="2"/>
      <c r="E340" s="2"/>
      <c r="F340" s="2"/>
      <c r="G340" s="2"/>
      <c r="H340" s="2"/>
      <c r="I340" s="52">
        <f t="shared" si="85"/>
        <v>0</v>
      </c>
      <c r="J340" s="3"/>
      <c r="K340" s="3"/>
      <c r="L340" s="4"/>
      <c r="M340" s="4"/>
      <c r="N340" s="4"/>
      <c r="O340" s="4"/>
      <c r="P340" s="4"/>
      <c r="Q340" s="204"/>
      <c r="R340" s="36"/>
      <c r="S340" s="36"/>
      <c r="T340" s="36"/>
      <c r="U340" s="36"/>
      <c r="V340" s="176" t="str">
        <f t="shared" si="86"/>
        <v/>
      </c>
    </row>
    <row r="341" spans="1:22" x14ac:dyDescent="0.2">
      <c r="A341" s="249">
        <f>A339+1</f>
        <v>42784</v>
      </c>
      <c r="B341" s="10"/>
      <c r="C341" s="10"/>
      <c r="D341" s="10"/>
      <c r="E341" s="10"/>
      <c r="F341" s="10"/>
      <c r="G341" s="10"/>
      <c r="H341" s="10"/>
      <c r="I341" s="54">
        <f t="shared" si="85"/>
        <v>0</v>
      </c>
      <c r="J341" s="11"/>
      <c r="K341" s="11"/>
      <c r="L341" s="12"/>
      <c r="M341" s="13"/>
      <c r="N341" s="13"/>
      <c r="O341" s="13"/>
      <c r="P341" s="13"/>
      <c r="Q341" s="9"/>
      <c r="R341" s="36"/>
      <c r="S341" s="36"/>
      <c r="T341" s="36"/>
      <c r="U341" s="36"/>
      <c r="V341" s="176" t="str">
        <f t="shared" si="86"/>
        <v/>
      </c>
    </row>
    <row r="342" spans="1:22" x14ac:dyDescent="0.2">
      <c r="A342" s="247" t="s">
        <v>7</v>
      </c>
      <c r="B342" s="2"/>
      <c r="C342" s="2"/>
      <c r="D342" s="2"/>
      <c r="E342" s="2"/>
      <c r="F342" s="2"/>
      <c r="G342" s="2"/>
      <c r="H342" s="2"/>
      <c r="I342" s="52">
        <f t="shared" si="85"/>
        <v>0</v>
      </c>
      <c r="J342" s="3"/>
      <c r="K342" s="3"/>
      <c r="L342" s="4"/>
      <c r="M342" s="4"/>
      <c r="N342" s="4"/>
      <c r="O342" s="4"/>
      <c r="P342" s="4"/>
      <c r="Q342" s="204"/>
      <c r="R342" s="36"/>
      <c r="S342" s="36"/>
      <c r="T342" s="36"/>
      <c r="U342" s="36"/>
      <c r="V342" s="176" t="str">
        <f t="shared" si="86"/>
        <v/>
      </c>
    </row>
    <row r="343" spans="1:22" x14ac:dyDescent="0.2">
      <c r="A343" s="249">
        <f>A341+1</f>
        <v>42785</v>
      </c>
      <c r="B343" s="15"/>
      <c r="C343" s="15"/>
      <c r="D343" s="15"/>
      <c r="E343" s="15"/>
      <c r="F343" s="15"/>
      <c r="G343" s="15"/>
      <c r="H343" s="15"/>
      <c r="I343" s="54">
        <f t="shared" si="85"/>
        <v>0</v>
      </c>
      <c r="J343" s="16"/>
      <c r="K343" s="16"/>
      <c r="L343" s="12"/>
      <c r="M343" s="13"/>
      <c r="N343" s="13"/>
      <c r="O343" s="13"/>
      <c r="P343" s="13"/>
      <c r="Q343" s="9"/>
      <c r="R343" s="36"/>
      <c r="S343" s="36"/>
      <c r="T343" s="36"/>
      <c r="U343" s="36"/>
      <c r="V343" s="176" t="str">
        <f t="shared" si="86"/>
        <v/>
      </c>
    </row>
    <row r="344" spans="1:22" x14ac:dyDescent="0.2">
      <c r="A344" s="247" t="s">
        <v>4</v>
      </c>
      <c r="B344" s="56">
        <f t="shared" ref="B344:G344" si="87">SUM(B330:B343)</f>
        <v>0</v>
      </c>
      <c r="C344" s="56">
        <f t="shared" si="87"/>
        <v>0</v>
      </c>
      <c r="D344" s="56">
        <f t="shared" si="87"/>
        <v>0</v>
      </c>
      <c r="E344" s="56">
        <f t="shared" si="87"/>
        <v>0</v>
      </c>
      <c r="F344" s="56">
        <f t="shared" si="87"/>
        <v>0</v>
      </c>
      <c r="G344" s="56">
        <f t="shared" si="87"/>
        <v>0</v>
      </c>
      <c r="H344" s="56">
        <f>SUM(H330:H343)</f>
        <v>0</v>
      </c>
      <c r="I344" s="57">
        <f>SUM(I330:I343)</f>
        <v>0</v>
      </c>
      <c r="J344" s="56" t="str">
        <f>IF(SUM(J330:J343)&gt;0, AVERAGE(J330:J343), "")</f>
        <v/>
      </c>
      <c r="K344" s="56" t="str">
        <f>IF(SUM(K330:K343)&gt;0, AVERAGE(K330:K343), "")</f>
        <v/>
      </c>
      <c r="L344" s="58">
        <f>SUM(L330:L343)</f>
        <v>0</v>
      </c>
      <c r="M344" s="58">
        <f>SUM(M330:M343)</f>
        <v>0</v>
      </c>
      <c r="N344" s="58">
        <f>SUM(N330:N343)</f>
        <v>0</v>
      </c>
      <c r="O344" s="58">
        <f>SUM(O330:O343)</f>
        <v>0</v>
      </c>
      <c r="P344" s="58">
        <f>SUM(P330:P343)</f>
        <v>0</v>
      </c>
      <c r="Q344" s="5"/>
      <c r="R344" s="36"/>
      <c r="S344" s="36"/>
      <c r="T344" s="36"/>
      <c r="U344" s="36"/>
      <c r="V344" s="36"/>
    </row>
    <row r="345" spans="1:22" x14ac:dyDescent="0.2">
      <c r="A345" s="250" t="s">
        <v>13</v>
      </c>
      <c r="B345" s="56">
        <f t="shared" ref="B345:G345" si="88">COUNT(B330:B343)</f>
        <v>0</v>
      </c>
      <c r="C345" s="56">
        <f t="shared" si="88"/>
        <v>0</v>
      </c>
      <c r="D345" s="56">
        <f t="shared" si="88"/>
        <v>0</v>
      </c>
      <c r="E345" s="56">
        <f t="shared" si="88"/>
        <v>0</v>
      </c>
      <c r="F345" s="56">
        <f t="shared" si="88"/>
        <v>0</v>
      </c>
      <c r="G345" s="56">
        <f t="shared" si="88"/>
        <v>0</v>
      </c>
      <c r="H345" s="56">
        <f>COUNT(H330:H343)</f>
        <v>0</v>
      </c>
      <c r="I345" s="57">
        <f>SUM(B345:H345)</f>
        <v>0</v>
      </c>
      <c r="J345" s="56"/>
      <c r="K345" s="56"/>
      <c r="L345" s="59"/>
      <c r="M345" s="59"/>
      <c r="N345" s="59"/>
      <c r="O345" s="59"/>
      <c r="P345" s="59"/>
      <c r="Q345" s="17"/>
      <c r="R345" s="36"/>
      <c r="S345" s="36"/>
      <c r="T345" s="36"/>
      <c r="U345" s="36"/>
      <c r="V345" s="36"/>
    </row>
    <row r="346" spans="1:22" x14ac:dyDescent="0.2">
      <c r="A346" s="244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36"/>
      <c r="S346" s="36"/>
      <c r="T346" s="36"/>
      <c r="U346" s="177"/>
      <c r="V346" s="176" t="str">
        <f>IF(SUM(V330:V343)&gt;0, (AVERAGE(V330:V343)), "")</f>
        <v/>
      </c>
    </row>
    <row r="347" spans="1:22" x14ac:dyDescent="0.2">
      <c r="A347" s="245" t="s">
        <v>2</v>
      </c>
      <c r="B347" s="37"/>
      <c r="C347" s="38">
        <f>C328+1</f>
        <v>8</v>
      </c>
      <c r="D347" s="39"/>
      <c r="E347" s="39"/>
      <c r="F347" s="39"/>
      <c r="G347" s="39"/>
      <c r="H347" s="39"/>
      <c r="I347" s="39"/>
      <c r="J347" s="39"/>
      <c r="K347" s="39"/>
      <c r="L347" s="40" t="str">
        <f>Start!$D$27</f>
        <v>Ju</v>
      </c>
      <c r="M347" s="40" t="str">
        <f>Start!$E$27</f>
        <v>Hi</v>
      </c>
      <c r="N347" s="40" t="str">
        <f>Start!$F$27</f>
        <v>Su</v>
      </c>
      <c r="O347" s="40" t="str">
        <f>Start!$G$27</f>
        <v>Py</v>
      </c>
      <c r="P347" s="179" t="s">
        <v>75</v>
      </c>
      <c r="Q347" s="41" t="s">
        <v>3</v>
      </c>
      <c r="R347" s="36"/>
      <c r="S347" s="36"/>
      <c r="T347" s="36"/>
      <c r="U347" s="36"/>
      <c r="V347" s="36"/>
    </row>
    <row r="348" spans="1:22" x14ac:dyDescent="0.2">
      <c r="A348" s="246"/>
      <c r="B348" s="42">
        <v>1</v>
      </c>
      <c r="C348" s="43">
        <v>2</v>
      </c>
      <c r="D348" s="44">
        <v>3</v>
      </c>
      <c r="E348" s="45">
        <v>4</v>
      </c>
      <c r="F348" s="46">
        <v>5</v>
      </c>
      <c r="G348" s="47">
        <v>6</v>
      </c>
      <c r="H348" s="235">
        <v>7</v>
      </c>
      <c r="I348" s="48" t="s">
        <v>4</v>
      </c>
      <c r="J348" s="49" t="s">
        <v>58</v>
      </c>
      <c r="K348" s="49" t="s">
        <v>59</v>
      </c>
      <c r="L348" s="50" t="s">
        <v>5</v>
      </c>
      <c r="M348" s="50" t="s">
        <v>5</v>
      </c>
      <c r="N348" s="50" t="s">
        <v>5</v>
      </c>
      <c r="O348" s="173" t="s">
        <v>5</v>
      </c>
      <c r="P348" s="173" t="s">
        <v>15</v>
      </c>
      <c r="Q348" s="51"/>
      <c r="R348" s="36"/>
      <c r="S348" s="36"/>
      <c r="T348" s="36"/>
      <c r="U348" s="36"/>
      <c r="V348" s="36"/>
    </row>
    <row r="349" spans="1:22" x14ac:dyDescent="0.2">
      <c r="A349" s="247" t="s">
        <v>6</v>
      </c>
      <c r="B349" s="2"/>
      <c r="C349" s="2"/>
      <c r="D349" s="2"/>
      <c r="E349" s="2"/>
      <c r="F349" s="2"/>
      <c r="G349" s="2"/>
      <c r="H349" s="2"/>
      <c r="I349" s="52">
        <f t="shared" ref="I349:I362" si="89">SUM(B349:H349)</f>
        <v>0</v>
      </c>
      <c r="J349" s="3"/>
      <c r="K349" s="3"/>
      <c r="L349" s="4"/>
      <c r="M349" s="4"/>
      <c r="N349" s="4"/>
      <c r="O349" s="4"/>
      <c r="P349" s="4"/>
      <c r="Q349" s="204"/>
      <c r="R349" s="36"/>
      <c r="S349" s="36"/>
      <c r="T349" s="36"/>
      <c r="U349" s="36"/>
      <c r="V349" s="176" t="str">
        <f t="shared" ref="V349:V362" si="90">IF(SUM(L349:O349)&gt;0, (SUM(B349:D349,G349,F349)/SUM(L349:O349)/1440), "")</f>
        <v/>
      </c>
    </row>
    <row r="350" spans="1:22" x14ac:dyDescent="0.2">
      <c r="A350" s="248">
        <f>A343+1</f>
        <v>42786</v>
      </c>
      <c r="B350" s="6"/>
      <c r="C350" s="6"/>
      <c r="D350" s="6"/>
      <c r="E350" s="6"/>
      <c r="F350" s="6"/>
      <c r="G350" s="6"/>
      <c r="H350" s="6"/>
      <c r="I350" s="53">
        <f t="shared" si="89"/>
        <v>0</v>
      </c>
      <c r="J350" s="7"/>
      <c r="K350" s="7"/>
      <c r="L350" s="8"/>
      <c r="M350" s="8"/>
      <c r="N350" s="8"/>
      <c r="O350" s="8"/>
      <c r="P350" s="8"/>
      <c r="Q350" s="9"/>
      <c r="R350" s="36"/>
      <c r="S350" s="36"/>
      <c r="T350" s="36"/>
      <c r="U350" s="36"/>
      <c r="V350" s="176" t="str">
        <f t="shared" si="90"/>
        <v/>
      </c>
    </row>
    <row r="351" spans="1:22" x14ac:dyDescent="0.2">
      <c r="A351" s="247" t="s">
        <v>8</v>
      </c>
      <c r="B351" s="2"/>
      <c r="C351" s="2"/>
      <c r="D351" s="2"/>
      <c r="E351" s="2"/>
      <c r="F351" s="2"/>
      <c r="G351" s="2"/>
      <c r="H351" s="2"/>
      <c r="I351" s="52">
        <f t="shared" si="89"/>
        <v>0</v>
      </c>
      <c r="J351" s="3"/>
      <c r="K351" s="3"/>
      <c r="L351" s="4"/>
      <c r="M351" s="4"/>
      <c r="N351" s="4"/>
      <c r="O351" s="4"/>
      <c r="P351" s="4"/>
      <c r="Q351" s="204"/>
      <c r="R351" s="36"/>
      <c r="S351" s="36"/>
      <c r="T351" s="36"/>
      <c r="U351" s="36"/>
      <c r="V351" s="176" t="str">
        <f t="shared" si="90"/>
        <v/>
      </c>
    </row>
    <row r="352" spans="1:22" x14ac:dyDescent="0.2">
      <c r="A352" s="248">
        <f>A350+1</f>
        <v>42787</v>
      </c>
      <c r="B352" s="10"/>
      <c r="C352" s="10"/>
      <c r="D352" s="10"/>
      <c r="E352" s="10"/>
      <c r="F352" s="10"/>
      <c r="G352" s="10"/>
      <c r="H352" s="10"/>
      <c r="I352" s="54">
        <f t="shared" si="89"/>
        <v>0</v>
      </c>
      <c r="J352" s="11"/>
      <c r="K352" s="11"/>
      <c r="L352" s="12"/>
      <c r="M352" s="13"/>
      <c r="N352" s="13"/>
      <c r="O352" s="13"/>
      <c r="P352" s="13"/>
      <c r="Q352" s="205"/>
      <c r="R352" s="36"/>
      <c r="S352" s="36"/>
      <c r="T352" s="36"/>
      <c r="U352" s="36"/>
      <c r="V352" s="176" t="str">
        <f>IF(SUM(L352:O352)&gt;0, (SUM(B352:D352,G352,F352)/SUM(L352:O352)/1440), "")</f>
        <v/>
      </c>
    </row>
    <row r="353" spans="1:22" x14ac:dyDescent="0.2">
      <c r="A353" s="247" t="s">
        <v>10</v>
      </c>
      <c r="B353" s="2"/>
      <c r="C353" s="2"/>
      <c r="D353" s="2"/>
      <c r="E353" s="2"/>
      <c r="F353" s="2"/>
      <c r="G353" s="143"/>
      <c r="H353" s="143"/>
      <c r="I353" s="52">
        <f t="shared" si="89"/>
        <v>0</v>
      </c>
      <c r="J353" s="3"/>
      <c r="K353" s="3"/>
      <c r="L353" s="4"/>
      <c r="M353" s="4"/>
      <c r="N353" s="4"/>
      <c r="O353" s="4"/>
      <c r="P353" s="4"/>
      <c r="Q353" s="204"/>
      <c r="R353" s="36"/>
      <c r="S353" s="36"/>
      <c r="T353" s="36"/>
      <c r="U353" s="36"/>
      <c r="V353" s="176" t="str">
        <f t="shared" si="90"/>
        <v/>
      </c>
    </row>
    <row r="354" spans="1:22" x14ac:dyDescent="0.2">
      <c r="A354" s="249">
        <f>A352+1</f>
        <v>42788</v>
      </c>
      <c r="B354" s="6"/>
      <c r="C354" s="6"/>
      <c r="D354" s="6"/>
      <c r="E354" s="6"/>
      <c r="F354" s="6"/>
      <c r="G354" s="6"/>
      <c r="H354" s="6"/>
      <c r="I354" s="53">
        <f t="shared" si="89"/>
        <v>0</v>
      </c>
      <c r="J354" s="7"/>
      <c r="K354" s="7"/>
      <c r="L354" s="14"/>
      <c r="M354" s="8"/>
      <c r="N354" s="8"/>
      <c r="O354" s="8"/>
      <c r="P354" s="8"/>
      <c r="Q354" s="205"/>
      <c r="R354" s="36"/>
      <c r="S354" s="36"/>
      <c r="T354" s="36"/>
      <c r="U354" s="36"/>
      <c r="V354" s="176" t="str">
        <f t="shared" si="90"/>
        <v/>
      </c>
    </row>
    <row r="355" spans="1:22" x14ac:dyDescent="0.2">
      <c r="A355" s="249" t="s">
        <v>12</v>
      </c>
      <c r="B355" s="2"/>
      <c r="C355" s="2"/>
      <c r="D355" s="2"/>
      <c r="E355" s="2"/>
      <c r="F355" s="2"/>
      <c r="G355" s="2"/>
      <c r="H355" s="2"/>
      <c r="I355" s="52">
        <f t="shared" si="89"/>
        <v>0</v>
      </c>
      <c r="J355" s="3"/>
      <c r="K355" s="3"/>
      <c r="L355" s="4"/>
      <c r="M355" s="4"/>
      <c r="N355" s="4"/>
      <c r="O355" s="4"/>
      <c r="P355" s="4"/>
      <c r="Q355" s="204"/>
      <c r="R355" s="36"/>
      <c r="S355" s="36"/>
      <c r="T355" s="36"/>
      <c r="U355" s="36"/>
      <c r="V355" s="176" t="str">
        <f t="shared" si="90"/>
        <v/>
      </c>
    </row>
    <row r="356" spans="1:22" x14ac:dyDescent="0.2">
      <c r="A356" s="249">
        <f>A354+1</f>
        <v>42789</v>
      </c>
      <c r="B356" s="10"/>
      <c r="C356" s="10"/>
      <c r="D356" s="10"/>
      <c r="E356" s="10"/>
      <c r="F356" s="10"/>
      <c r="G356" s="10"/>
      <c r="H356" s="10"/>
      <c r="I356" s="54">
        <f t="shared" si="89"/>
        <v>0</v>
      </c>
      <c r="J356" s="11"/>
      <c r="K356" s="11"/>
      <c r="L356" s="12"/>
      <c r="M356" s="13"/>
      <c r="N356" s="13"/>
      <c r="O356" s="13"/>
      <c r="P356" s="13"/>
      <c r="Q356" s="205"/>
      <c r="R356" s="36"/>
      <c r="S356" s="36"/>
      <c r="T356" s="36"/>
      <c r="U356" s="36"/>
      <c r="V356" s="176" t="str">
        <f t="shared" si="90"/>
        <v/>
      </c>
    </row>
    <row r="357" spans="1:22" x14ac:dyDescent="0.2">
      <c r="A357" s="247" t="s">
        <v>11</v>
      </c>
      <c r="B357" s="2"/>
      <c r="C357" s="2"/>
      <c r="D357" s="2"/>
      <c r="E357" s="2"/>
      <c r="F357" s="2"/>
      <c r="G357" s="2"/>
      <c r="H357" s="2"/>
      <c r="I357" s="52">
        <f t="shared" si="89"/>
        <v>0</v>
      </c>
      <c r="J357" s="3"/>
      <c r="K357" s="3"/>
      <c r="L357" s="4"/>
      <c r="M357" s="4"/>
      <c r="N357" s="4"/>
      <c r="O357" s="4"/>
      <c r="P357" s="4"/>
      <c r="Q357" s="204"/>
      <c r="R357" s="36"/>
      <c r="S357" s="36"/>
      <c r="T357" s="36"/>
      <c r="U357" s="36"/>
      <c r="V357" s="176" t="str">
        <f t="shared" si="90"/>
        <v/>
      </c>
    </row>
    <row r="358" spans="1:22" x14ac:dyDescent="0.2">
      <c r="A358" s="249">
        <f>A356+1</f>
        <v>42790</v>
      </c>
      <c r="B358" s="10"/>
      <c r="C358" s="10"/>
      <c r="D358" s="10"/>
      <c r="E358" s="10"/>
      <c r="F358" s="10"/>
      <c r="G358" s="10"/>
      <c r="H358" s="10"/>
      <c r="I358" s="54">
        <f t="shared" si="89"/>
        <v>0</v>
      </c>
      <c r="J358" s="11"/>
      <c r="K358" s="11"/>
      <c r="L358" s="12"/>
      <c r="M358" s="13"/>
      <c r="N358" s="13"/>
      <c r="O358" s="13"/>
      <c r="P358" s="13"/>
      <c r="Q358" s="9"/>
      <c r="R358" s="36"/>
      <c r="S358" s="36"/>
      <c r="T358" s="36"/>
      <c r="U358" s="36"/>
      <c r="V358" s="176" t="str">
        <f t="shared" si="90"/>
        <v/>
      </c>
    </row>
    <row r="359" spans="1:22" x14ac:dyDescent="0.2">
      <c r="A359" s="247" t="s">
        <v>9</v>
      </c>
      <c r="B359" s="2"/>
      <c r="C359" s="2"/>
      <c r="D359" s="2"/>
      <c r="E359" s="2"/>
      <c r="F359" s="2"/>
      <c r="G359" s="2"/>
      <c r="H359" s="2"/>
      <c r="I359" s="52">
        <f t="shared" si="89"/>
        <v>0</v>
      </c>
      <c r="J359" s="3"/>
      <c r="K359" s="3"/>
      <c r="L359" s="4"/>
      <c r="M359" s="4"/>
      <c r="N359" s="4"/>
      <c r="O359" s="4"/>
      <c r="P359" s="4"/>
      <c r="Q359" s="5"/>
      <c r="R359" s="36"/>
      <c r="S359" s="36"/>
      <c r="T359" s="36"/>
      <c r="U359" s="36"/>
      <c r="V359" s="176" t="str">
        <f t="shared" si="90"/>
        <v/>
      </c>
    </row>
    <row r="360" spans="1:22" x14ac:dyDescent="0.2">
      <c r="A360" s="249">
        <f>A358+1</f>
        <v>42791</v>
      </c>
      <c r="B360" s="10"/>
      <c r="C360" s="10"/>
      <c r="D360" s="10"/>
      <c r="E360" s="10"/>
      <c r="F360" s="10"/>
      <c r="G360" s="10"/>
      <c r="H360" s="10"/>
      <c r="I360" s="54">
        <f t="shared" si="89"/>
        <v>0</v>
      </c>
      <c r="J360" s="11"/>
      <c r="K360" s="11"/>
      <c r="L360" s="12"/>
      <c r="M360" s="13"/>
      <c r="N360" s="13"/>
      <c r="O360" s="13"/>
      <c r="P360" s="13"/>
      <c r="Q360" s="9"/>
      <c r="R360" s="36"/>
      <c r="S360" s="36"/>
      <c r="T360" s="36"/>
      <c r="U360" s="36"/>
      <c r="V360" s="176" t="str">
        <f t="shared" si="90"/>
        <v/>
      </c>
    </row>
    <row r="361" spans="1:22" x14ac:dyDescent="0.2">
      <c r="A361" s="247" t="s">
        <v>7</v>
      </c>
      <c r="B361" s="2"/>
      <c r="C361" s="2"/>
      <c r="D361" s="2"/>
      <c r="E361" s="2"/>
      <c r="F361" s="2"/>
      <c r="G361" s="2"/>
      <c r="H361" s="2"/>
      <c r="I361" s="52">
        <f t="shared" si="89"/>
        <v>0</v>
      </c>
      <c r="J361" s="3"/>
      <c r="K361" s="3"/>
      <c r="L361" s="4"/>
      <c r="M361" s="4"/>
      <c r="N361" s="4"/>
      <c r="O361" s="4"/>
      <c r="P361" s="4"/>
      <c r="Q361" s="5"/>
      <c r="R361" s="36"/>
      <c r="S361" s="36"/>
      <c r="T361" s="36"/>
      <c r="U361" s="36"/>
      <c r="V361" s="176" t="str">
        <f t="shared" si="90"/>
        <v/>
      </c>
    </row>
    <row r="362" spans="1:22" x14ac:dyDescent="0.2">
      <c r="A362" s="249">
        <f>A360+1</f>
        <v>42792</v>
      </c>
      <c r="B362" s="15"/>
      <c r="C362" s="15"/>
      <c r="D362" s="15"/>
      <c r="E362" s="15"/>
      <c r="F362" s="15"/>
      <c r="G362" s="15"/>
      <c r="H362" s="15"/>
      <c r="I362" s="54">
        <f t="shared" si="89"/>
        <v>0</v>
      </c>
      <c r="J362" s="16"/>
      <c r="K362" s="16"/>
      <c r="L362" s="12"/>
      <c r="M362" s="13"/>
      <c r="N362" s="13"/>
      <c r="O362" s="13"/>
      <c r="P362" s="13"/>
      <c r="Q362" s="9"/>
      <c r="R362" s="36"/>
      <c r="S362" s="36"/>
      <c r="T362" s="36"/>
      <c r="U362" s="36"/>
      <c r="V362" s="176" t="str">
        <f t="shared" si="90"/>
        <v/>
      </c>
    </row>
    <row r="363" spans="1:22" x14ac:dyDescent="0.2">
      <c r="A363" s="247" t="s">
        <v>4</v>
      </c>
      <c r="B363" s="56">
        <f t="shared" ref="B363:G363" si="91">SUM(B349:B362)</f>
        <v>0</v>
      </c>
      <c r="C363" s="56">
        <f t="shared" si="91"/>
        <v>0</v>
      </c>
      <c r="D363" s="56">
        <f t="shared" si="91"/>
        <v>0</v>
      </c>
      <c r="E363" s="56">
        <f t="shared" si="91"/>
        <v>0</v>
      </c>
      <c r="F363" s="56">
        <f t="shared" si="91"/>
        <v>0</v>
      </c>
      <c r="G363" s="56">
        <f t="shared" si="91"/>
        <v>0</v>
      </c>
      <c r="H363" s="56">
        <f>SUM(H349:H362)</f>
        <v>0</v>
      </c>
      <c r="I363" s="57">
        <f>SUM(I349:I362)</f>
        <v>0</v>
      </c>
      <c r="J363" s="56" t="str">
        <f>IF(SUM(J349:J362)&gt;0, AVERAGE(J349:J362), "")</f>
        <v/>
      </c>
      <c r="K363" s="56" t="str">
        <f>IF(SUM(K349:K362)&gt;0, AVERAGE(K349:K362), "")</f>
        <v/>
      </c>
      <c r="L363" s="58">
        <f>SUM(L349:L362)</f>
        <v>0</v>
      </c>
      <c r="M363" s="58">
        <f>SUM(M349:M362)</f>
        <v>0</v>
      </c>
      <c r="N363" s="58">
        <f>SUM(N349:N362)</f>
        <v>0</v>
      </c>
      <c r="O363" s="58">
        <f>SUM(O349:O362)</f>
        <v>0</v>
      </c>
      <c r="P363" s="58">
        <f>SUM(P349:P362)</f>
        <v>0</v>
      </c>
      <c r="Q363" s="5"/>
      <c r="R363" s="36"/>
      <c r="S363" s="36"/>
      <c r="T363" s="36"/>
      <c r="U363" s="36"/>
      <c r="V363" s="36"/>
    </row>
    <row r="364" spans="1:22" x14ac:dyDescent="0.2">
      <c r="A364" s="250" t="s">
        <v>13</v>
      </c>
      <c r="B364" s="56">
        <f t="shared" ref="B364:G364" si="92">COUNT(B349:B362)</f>
        <v>0</v>
      </c>
      <c r="C364" s="56">
        <f t="shared" si="92"/>
        <v>0</v>
      </c>
      <c r="D364" s="56">
        <f t="shared" si="92"/>
        <v>0</v>
      </c>
      <c r="E364" s="56">
        <f t="shared" si="92"/>
        <v>0</v>
      </c>
      <c r="F364" s="56">
        <f t="shared" si="92"/>
        <v>0</v>
      </c>
      <c r="G364" s="56">
        <f t="shared" si="92"/>
        <v>0</v>
      </c>
      <c r="H364" s="56">
        <f>COUNT(H349:H362)</f>
        <v>0</v>
      </c>
      <c r="I364" s="57">
        <f>SUM(B364:H364)</f>
        <v>0</v>
      </c>
      <c r="J364" s="56"/>
      <c r="K364" s="56"/>
      <c r="L364" s="59"/>
      <c r="M364" s="59"/>
      <c r="N364" s="59"/>
      <c r="O364" s="59"/>
      <c r="P364" s="59"/>
      <c r="Q364" s="17"/>
      <c r="R364" s="36"/>
      <c r="S364" s="36"/>
      <c r="T364" s="36"/>
      <c r="U364" s="36"/>
      <c r="V364" s="36"/>
    </row>
    <row r="365" spans="1:22" x14ac:dyDescent="0.2">
      <c r="A365" s="244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36"/>
      <c r="S365" s="36"/>
      <c r="T365" s="36"/>
      <c r="U365" s="177"/>
      <c r="V365" s="176" t="str">
        <f>IF(SUM(V349:V362)&gt;0, (AVERAGE(V349:V362)), "")</f>
        <v/>
      </c>
    </row>
    <row r="366" spans="1:22" x14ac:dyDescent="0.2">
      <c r="A366" s="245" t="s">
        <v>2</v>
      </c>
      <c r="B366" s="37"/>
      <c r="C366" s="38">
        <f>C347+1</f>
        <v>9</v>
      </c>
      <c r="D366" s="39"/>
      <c r="E366" s="39"/>
      <c r="F366" s="39"/>
      <c r="G366" s="39"/>
      <c r="H366" s="39"/>
      <c r="I366" s="39"/>
      <c r="J366" s="39"/>
      <c r="K366" s="39"/>
      <c r="L366" s="40" t="str">
        <f>Start!$D$27</f>
        <v>Ju</v>
      </c>
      <c r="M366" s="40" t="str">
        <f>Start!$E$27</f>
        <v>Hi</v>
      </c>
      <c r="N366" s="40" t="str">
        <f>Start!$F$27</f>
        <v>Su</v>
      </c>
      <c r="O366" s="40" t="str">
        <f>Start!$G$27</f>
        <v>Py</v>
      </c>
      <c r="P366" s="179" t="s">
        <v>75</v>
      </c>
      <c r="Q366" s="41" t="s">
        <v>3</v>
      </c>
      <c r="R366" s="36"/>
      <c r="S366" s="36"/>
      <c r="T366" s="36"/>
      <c r="U366" s="36"/>
      <c r="V366" s="36"/>
    </row>
    <row r="367" spans="1:22" x14ac:dyDescent="0.2">
      <c r="A367" s="246"/>
      <c r="B367" s="42">
        <v>1</v>
      </c>
      <c r="C367" s="43">
        <v>2</v>
      </c>
      <c r="D367" s="44">
        <v>3</v>
      </c>
      <c r="E367" s="45">
        <v>4</v>
      </c>
      <c r="F367" s="46">
        <v>5</v>
      </c>
      <c r="G367" s="47">
        <v>6</v>
      </c>
      <c r="H367" s="235">
        <v>7</v>
      </c>
      <c r="I367" s="48" t="s">
        <v>4</v>
      </c>
      <c r="J367" s="49" t="s">
        <v>58</v>
      </c>
      <c r="K367" s="49" t="s">
        <v>59</v>
      </c>
      <c r="L367" s="50" t="s">
        <v>5</v>
      </c>
      <c r="M367" s="50" t="s">
        <v>5</v>
      </c>
      <c r="N367" s="50" t="s">
        <v>5</v>
      </c>
      <c r="O367" s="173" t="s">
        <v>5</v>
      </c>
      <c r="P367" s="173" t="s">
        <v>15</v>
      </c>
      <c r="Q367" s="51"/>
      <c r="R367" s="36"/>
      <c r="S367" s="36"/>
      <c r="T367" s="36"/>
      <c r="U367" s="36"/>
      <c r="V367" s="36"/>
    </row>
    <row r="368" spans="1:22" x14ac:dyDescent="0.2">
      <c r="A368" s="247" t="s">
        <v>6</v>
      </c>
      <c r="B368" s="2"/>
      <c r="C368" s="2"/>
      <c r="D368" s="2"/>
      <c r="E368" s="2"/>
      <c r="F368" s="2"/>
      <c r="G368" s="2"/>
      <c r="H368" s="2"/>
      <c r="I368" s="52">
        <f t="shared" ref="I368:I381" si="93">SUM(B368:H368)</f>
        <v>0</v>
      </c>
      <c r="J368" s="3"/>
      <c r="K368" s="3"/>
      <c r="L368" s="4"/>
      <c r="M368" s="4"/>
      <c r="N368" s="4"/>
      <c r="O368" s="4"/>
      <c r="P368" s="4"/>
      <c r="Q368" s="5"/>
      <c r="R368" s="36"/>
      <c r="S368" s="36"/>
      <c r="T368" s="36"/>
      <c r="U368" s="36"/>
      <c r="V368" s="176" t="str">
        <f t="shared" ref="V368:V381" si="94">IF(SUM(L368:O368)&gt;0, (SUM(B368:D368,G368,F368)/SUM(L368:O368)/1440), "")</f>
        <v/>
      </c>
    </row>
    <row r="369" spans="1:22" x14ac:dyDescent="0.2">
      <c r="A369" s="248">
        <f>A362+1</f>
        <v>42793</v>
      </c>
      <c r="B369" s="6"/>
      <c r="C369" s="6"/>
      <c r="D369" s="6"/>
      <c r="E369" s="6"/>
      <c r="F369" s="6"/>
      <c r="G369" s="6"/>
      <c r="H369" s="6"/>
      <c r="I369" s="53">
        <f t="shared" si="93"/>
        <v>0</v>
      </c>
      <c r="J369" s="7"/>
      <c r="K369" s="7"/>
      <c r="L369" s="8"/>
      <c r="M369" s="8"/>
      <c r="N369" s="8"/>
      <c r="O369" s="8"/>
      <c r="P369" s="8"/>
      <c r="Q369" s="213"/>
      <c r="R369" s="36"/>
      <c r="S369" s="36"/>
      <c r="T369" s="36"/>
      <c r="U369" s="36"/>
      <c r="V369" s="176" t="str">
        <f t="shared" si="94"/>
        <v/>
      </c>
    </row>
    <row r="370" spans="1:22" x14ac:dyDescent="0.2">
      <c r="A370" s="247" t="s">
        <v>8</v>
      </c>
      <c r="B370" s="2"/>
      <c r="C370" s="2"/>
      <c r="D370" s="2"/>
      <c r="E370" s="2"/>
      <c r="F370" s="2"/>
      <c r="G370" s="2"/>
      <c r="H370" s="2"/>
      <c r="I370" s="52">
        <f t="shared" si="93"/>
        <v>0</v>
      </c>
      <c r="J370" s="3"/>
      <c r="K370" s="3"/>
      <c r="L370" s="4"/>
      <c r="M370" s="4"/>
      <c r="N370" s="4"/>
      <c r="O370" s="4"/>
      <c r="P370" s="4"/>
      <c r="Q370" s="5"/>
      <c r="R370" s="36"/>
      <c r="S370" s="36"/>
      <c r="T370" s="36"/>
      <c r="U370" s="36"/>
      <c r="V370" s="176" t="str">
        <f t="shared" si="94"/>
        <v/>
      </c>
    </row>
    <row r="371" spans="1:22" x14ac:dyDescent="0.2">
      <c r="A371" s="248">
        <f>A369+1</f>
        <v>42794</v>
      </c>
      <c r="B371" s="10"/>
      <c r="C371" s="10"/>
      <c r="D371" s="10"/>
      <c r="E371" s="10"/>
      <c r="F371" s="10"/>
      <c r="G371" s="10"/>
      <c r="H371" s="10"/>
      <c r="I371" s="54">
        <f t="shared" si="93"/>
        <v>0</v>
      </c>
      <c r="J371" s="11"/>
      <c r="K371" s="11"/>
      <c r="L371" s="12"/>
      <c r="M371" s="13"/>
      <c r="N371" s="13"/>
      <c r="O371" s="13"/>
      <c r="P371" s="13"/>
      <c r="Q371" s="9"/>
      <c r="R371" s="36"/>
      <c r="S371" s="36"/>
      <c r="T371" s="36"/>
      <c r="U371" s="36"/>
      <c r="V371" s="176" t="str">
        <f t="shared" si="94"/>
        <v/>
      </c>
    </row>
    <row r="372" spans="1:22" x14ac:dyDescent="0.2">
      <c r="A372" s="247" t="s">
        <v>10</v>
      </c>
      <c r="B372" s="2"/>
      <c r="C372" s="2"/>
      <c r="D372" s="2"/>
      <c r="E372" s="2"/>
      <c r="F372" s="2"/>
      <c r="G372" s="143"/>
      <c r="H372" s="143"/>
      <c r="I372" s="52">
        <f t="shared" si="93"/>
        <v>0</v>
      </c>
      <c r="J372" s="3"/>
      <c r="K372" s="3"/>
      <c r="L372" s="4"/>
      <c r="M372" s="4"/>
      <c r="N372" s="4"/>
      <c r="O372" s="4"/>
      <c r="P372" s="4"/>
      <c r="Q372" s="5"/>
      <c r="R372" s="36"/>
      <c r="S372" s="36"/>
      <c r="T372" s="36"/>
      <c r="U372" s="36"/>
      <c r="V372" s="176" t="str">
        <f t="shared" si="94"/>
        <v/>
      </c>
    </row>
    <row r="373" spans="1:22" x14ac:dyDescent="0.2">
      <c r="A373" s="249">
        <f>A371+1</f>
        <v>42795</v>
      </c>
      <c r="B373" s="6"/>
      <c r="C373" s="6"/>
      <c r="D373" s="6"/>
      <c r="E373" s="6"/>
      <c r="F373" s="6"/>
      <c r="G373" s="6"/>
      <c r="H373" s="6"/>
      <c r="I373" s="53">
        <f t="shared" si="93"/>
        <v>0</v>
      </c>
      <c r="J373" s="7"/>
      <c r="K373" s="7"/>
      <c r="L373" s="14"/>
      <c r="M373" s="8"/>
      <c r="N373" s="8"/>
      <c r="O373" s="8"/>
      <c r="P373" s="8"/>
      <c r="Q373" s="9"/>
      <c r="R373" s="36"/>
      <c r="S373" s="36"/>
      <c r="T373" s="36"/>
      <c r="U373" s="36"/>
      <c r="V373" s="176" t="str">
        <f t="shared" si="94"/>
        <v/>
      </c>
    </row>
    <row r="374" spans="1:22" x14ac:dyDescent="0.2">
      <c r="A374" s="249" t="s">
        <v>12</v>
      </c>
      <c r="B374" s="2"/>
      <c r="C374" s="2"/>
      <c r="D374" s="2"/>
      <c r="E374" s="2"/>
      <c r="F374" s="2"/>
      <c r="G374" s="2"/>
      <c r="H374" s="2"/>
      <c r="I374" s="52">
        <f t="shared" si="93"/>
        <v>0</v>
      </c>
      <c r="J374" s="3"/>
      <c r="K374" s="3"/>
      <c r="L374" s="4"/>
      <c r="M374" s="4"/>
      <c r="N374" s="4"/>
      <c r="O374" s="4"/>
      <c r="P374" s="4"/>
      <c r="Q374" s="5"/>
      <c r="R374" s="36"/>
      <c r="S374" s="36"/>
      <c r="T374" s="36"/>
      <c r="U374" s="36"/>
      <c r="V374" s="176" t="str">
        <f t="shared" si="94"/>
        <v/>
      </c>
    </row>
    <row r="375" spans="1:22" x14ac:dyDescent="0.2">
      <c r="A375" s="249">
        <f t="shared" ref="A375:A381" si="95">A373+1</f>
        <v>42796</v>
      </c>
      <c r="B375" s="10"/>
      <c r="C375" s="10"/>
      <c r="D375" s="10"/>
      <c r="E375" s="10"/>
      <c r="F375" s="10"/>
      <c r="G375" s="10"/>
      <c r="H375" s="10"/>
      <c r="I375" s="54">
        <f t="shared" si="93"/>
        <v>0</v>
      </c>
      <c r="J375" s="11"/>
      <c r="K375" s="11"/>
      <c r="L375" s="12"/>
      <c r="M375" s="13"/>
      <c r="N375" s="13"/>
      <c r="O375" s="13"/>
      <c r="P375" s="13"/>
      <c r="Q375" s="205"/>
      <c r="R375" s="36"/>
      <c r="S375" s="36"/>
      <c r="T375" s="36"/>
      <c r="U375" s="36"/>
      <c r="V375" s="176" t="str">
        <f t="shared" si="94"/>
        <v/>
      </c>
    </row>
    <row r="376" spans="1:22" x14ac:dyDescent="0.2">
      <c r="A376" s="247" t="s">
        <v>11</v>
      </c>
      <c r="B376" s="2"/>
      <c r="C376" s="2"/>
      <c r="D376" s="2"/>
      <c r="E376" s="2"/>
      <c r="F376" s="2"/>
      <c r="G376" s="2"/>
      <c r="H376" s="2"/>
      <c r="I376" s="52">
        <f t="shared" si="93"/>
        <v>0</v>
      </c>
      <c r="J376" s="3"/>
      <c r="K376" s="3"/>
      <c r="L376" s="4"/>
      <c r="M376" s="4"/>
      <c r="N376" s="4"/>
      <c r="O376" s="4"/>
      <c r="P376" s="4"/>
      <c r="Q376" s="204"/>
      <c r="R376" s="36"/>
      <c r="S376" s="36"/>
      <c r="T376" s="36"/>
      <c r="U376" s="36"/>
      <c r="V376" s="176" t="str">
        <f t="shared" si="94"/>
        <v/>
      </c>
    </row>
    <row r="377" spans="1:22" x14ac:dyDescent="0.2">
      <c r="A377" s="249">
        <f t="shared" si="95"/>
        <v>42797</v>
      </c>
      <c r="B377" s="10"/>
      <c r="C377" s="10"/>
      <c r="D377" s="10"/>
      <c r="E377" s="10"/>
      <c r="F377" s="10"/>
      <c r="G377" s="10"/>
      <c r="H377" s="10"/>
      <c r="I377" s="54">
        <f t="shared" si="93"/>
        <v>0</v>
      </c>
      <c r="J377" s="11"/>
      <c r="K377" s="11"/>
      <c r="L377" s="12"/>
      <c r="M377" s="13"/>
      <c r="N377" s="13"/>
      <c r="O377" s="13"/>
      <c r="P377" s="13"/>
      <c r="Q377" s="9"/>
      <c r="R377" s="36"/>
      <c r="S377" s="36"/>
      <c r="T377" s="36"/>
      <c r="U377" s="36"/>
      <c r="V377" s="176" t="str">
        <f t="shared" si="94"/>
        <v/>
      </c>
    </row>
    <row r="378" spans="1:22" x14ac:dyDescent="0.2">
      <c r="A378" s="247" t="s">
        <v>9</v>
      </c>
      <c r="B378" s="2"/>
      <c r="C378" s="2"/>
      <c r="D378" s="2"/>
      <c r="E378" s="2"/>
      <c r="F378" s="2"/>
      <c r="G378" s="2"/>
      <c r="H378" s="2"/>
      <c r="I378" s="52">
        <f t="shared" si="93"/>
        <v>0</v>
      </c>
      <c r="J378" s="3"/>
      <c r="K378" s="3"/>
      <c r="L378" s="4"/>
      <c r="M378" s="4"/>
      <c r="N378" s="4"/>
      <c r="O378" s="4"/>
      <c r="P378" s="4"/>
      <c r="Q378" s="204"/>
      <c r="R378" s="36"/>
      <c r="S378" s="36"/>
      <c r="T378" s="36"/>
      <c r="U378" s="36"/>
      <c r="V378" s="176" t="str">
        <f t="shared" si="94"/>
        <v/>
      </c>
    </row>
    <row r="379" spans="1:22" x14ac:dyDescent="0.2">
      <c r="A379" s="249">
        <f t="shared" si="95"/>
        <v>42798</v>
      </c>
      <c r="B379" s="10"/>
      <c r="C379" s="10"/>
      <c r="D379" s="10"/>
      <c r="E379" s="10"/>
      <c r="F379" s="10"/>
      <c r="G379" s="10"/>
      <c r="H379" s="10"/>
      <c r="I379" s="54">
        <f t="shared" si="93"/>
        <v>0</v>
      </c>
      <c r="J379" s="11"/>
      <c r="K379" s="11"/>
      <c r="L379" s="12"/>
      <c r="M379" s="13"/>
      <c r="N379" s="13"/>
      <c r="O379" s="13"/>
      <c r="P379" s="13"/>
      <c r="Q379" s="9"/>
      <c r="R379" s="36"/>
      <c r="S379" s="36"/>
      <c r="T379" s="36"/>
      <c r="U379" s="36"/>
      <c r="V379" s="176" t="str">
        <f t="shared" si="94"/>
        <v/>
      </c>
    </row>
    <row r="380" spans="1:22" x14ac:dyDescent="0.2">
      <c r="A380" s="247" t="s">
        <v>7</v>
      </c>
      <c r="B380" s="2"/>
      <c r="C380" s="2"/>
      <c r="D380" s="2"/>
      <c r="E380" s="2"/>
      <c r="F380" s="2"/>
      <c r="G380" s="2"/>
      <c r="H380" s="2"/>
      <c r="I380" s="52">
        <f t="shared" si="93"/>
        <v>0</v>
      </c>
      <c r="J380" s="3"/>
      <c r="K380" s="3"/>
      <c r="L380" s="4"/>
      <c r="M380" s="4"/>
      <c r="N380" s="4"/>
      <c r="O380" s="4"/>
      <c r="P380" s="4"/>
      <c r="Q380" s="5"/>
      <c r="R380" s="36"/>
      <c r="S380" s="36"/>
      <c r="T380" s="36"/>
      <c r="U380" s="36"/>
      <c r="V380" s="176" t="str">
        <f t="shared" si="94"/>
        <v/>
      </c>
    </row>
    <row r="381" spans="1:22" x14ac:dyDescent="0.2">
      <c r="A381" s="249">
        <f t="shared" si="95"/>
        <v>42799</v>
      </c>
      <c r="B381" s="15"/>
      <c r="C381" s="15"/>
      <c r="D381" s="15"/>
      <c r="E381" s="15"/>
      <c r="F381" s="15"/>
      <c r="G381" s="15"/>
      <c r="H381" s="15"/>
      <c r="I381" s="54">
        <f t="shared" si="93"/>
        <v>0</v>
      </c>
      <c r="J381" s="16"/>
      <c r="K381" s="16"/>
      <c r="L381" s="12"/>
      <c r="M381" s="13"/>
      <c r="N381" s="13"/>
      <c r="O381" s="13"/>
      <c r="P381" s="13"/>
      <c r="Q381" s="9"/>
      <c r="R381" s="36"/>
      <c r="S381" s="36"/>
      <c r="T381" s="36"/>
      <c r="U381" s="36"/>
      <c r="V381" s="176" t="str">
        <f t="shared" si="94"/>
        <v/>
      </c>
    </row>
    <row r="382" spans="1:22" x14ac:dyDescent="0.2">
      <c r="A382" s="247" t="s">
        <v>4</v>
      </c>
      <c r="B382" s="56">
        <f t="shared" ref="B382:G382" si="96">SUM(B368:B381)</f>
        <v>0</v>
      </c>
      <c r="C382" s="56">
        <f t="shared" si="96"/>
        <v>0</v>
      </c>
      <c r="D382" s="56">
        <f t="shared" si="96"/>
        <v>0</v>
      </c>
      <c r="E382" s="56">
        <f t="shared" si="96"/>
        <v>0</v>
      </c>
      <c r="F382" s="56">
        <f t="shared" si="96"/>
        <v>0</v>
      </c>
      <c r="G382" s="56">
        <f t="shared" si="96"/>
        <v>0</v>
      </c>
      <c r="H382" s="56">
        <f>SUM(H368:H381)</f>
        <v>0</v>
      </c>
      <c r="I382" s="57">
        <f>SUM(I368:I381)</f>
        <v>0</v>
      </c>
      <c r="J382" s="56" t="str">
        <f>IF(SUM(J368:J381)&gt;0, AVERAGE(J368:J381), "")</f>
        <v/>
      </c>
      <c r="K382" s="56" t="str">
        <f>IF(SUM(K368:K381)&gt;0, AVERAGE(K368:K381), "")</f>
        <v/>
      </c>
      <c r="L382" s="58">
        <f>SUM(L368:L381)</f>
        <v>0</v>
      </c>
      <c r="M382" s="58">
        <f>SUM(M368:M381)</f>
        <v>0</v>
      </c>
      <c r="N382" s="58">
        <f>SUM(N368:N381)</f>
        <v>0</v>
      </c>
      <c r="O382" s="58">
        <f>SUM(O368:O381)</f>
        <v>0</v>
      </c>
      <c r="P382" s="58">
        <f>SUM(P368:P381)</f>
        <v>0</v>
      </c>
      <c r="Q382" s="5"/>
      <c r="R382" s="36"/>
      <c r="S382" s="36"/>
      <c r="T382" s="36"/>
      <c r="U382" s="36"/>
      <c r="V382" s="36"/>
    </row>
    <row r="383" spans="1:22" x14ac:dyDescent="0.2">
      <c r="A383" s="250" t="s">
        <v>13</v>
      </c>
      <c r="B383" s="56">
        <f t="shared" ref="B383:G383" si="97">COUNT(B368:B381)</f>
        <v>0</v>
      </c>
      <c r="C383" s="56">
        <f t="shared" si="97"/>
        <v>0</v>
      </c>
      <c r="D383" s="56">
        <f t="shared" si="97"/>
        <v>0</v>
      </c>
      <c r="E383" s="56">
        <f t="shared" si="97"/>
        <v>0</v>
      </c>
      <c r="F383" s="56">
        <f t="shared" si="97"/>
        <v>0</v>
      </c>
      <c r="G383" s="56">
        <f t="shared" si="97"/>
        <v>0</v>
      </c>
      <c r="H383" s="56">
        <f>COUNT(H368:H381)</f>
        <v>0</v>
      </c>
      <c r="I383" s="57">
        <f>SUM(B383:H383)</f>
        <v>0</v>
      </c>
      <c r="J383" s="56"/>
      <c r="K383" s="56"/>
      <c r="L383" s="59"/>
      <c r="M383" s="59"/>
      <c r="N383" s="59"/>
      <c r="O383" s="59"/>
      <c r="P383" s="59"/>
      <c r="Q383" s="17"/>
      <c r="R383" s="36"/>
      <c r="S383" s="36"/>
      <c r="T383" s="36"/>
      <c r="U383" s="36"/>
      <c r="V383" s="36"/>
    </row>
    <row r="384" spans="1:22" x14ac:dyDescent="0.2">
      <c r="A384" s="244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36"/>
      <c r="S384" s="36"/>
      <c r="T384" s="36"/>
      <c r="U384" s="177"/>
      <c r="V384" s="176" t="str">
        <f>IF(SUM(V368:V381)&gt;0, (AVERAGE(V368:V381)), "")</f>
        <v/>
      </c>
    </row>
    <row r="385" spans="1:22" x14ac:dyDescent="0.2">
      <c r="A385" s="245" t="s">
        <v>2</v>
      </c>
      <c r="B385" s="37"/>
      <c r="C385" s="38">
        <f>C366+1</f>
        <v>10</v>
      </c>
      <c r="D385" s="39"/>
      <c r="E385" s="39"/>
      <c r="F385" s="39"/>
      <c r="G385" s="39"/>
      <c r="H385" s="39"/>
      <c r="I385" s="39"/>
      <c r="J385" s="39"/>
      <c r="K385" s="39"/>
      <c r="L385" s="40" t="str">
        <f>Start!$D$27</f>
        <v>Ju</v>
      </c>
      <c r="M385" s="40" t="str">
        <f>Start!$E$27</f>
        <v>Hi</v>
      </c>
      <c r="N385" s="40" t="str">
        <f>Start!$F$27</f>
        <v>Su</v>
      </c>
      <c r="O385" s="40" t="str">
        <f>Start!$G$27</f>
        <v>Py</v>
      </c>
      <c r="P385" s="179" t="s">
        <v>75</v>
      </c>
      <c r="Q385" s="41" t="s">
        <v>3</v>
      </c>
      <c r="R385" s="36"/>
      <c r="S385" s="36"/>
      <c r="T385" s="36"/>
      <c r="U385" s="36"/>
      <c r="V385" s="36"/>
    </row>
    <row r="386" spans="1:22" x14ac:dyDescent="0.2">
      <c r="A386" s="246"/>
      <c r="B386" s="42">
        <v>1</v>
      </c>
      <c r="C386" s="43">
        <v>2</v>
      </c>
      <c r="D386" s="44">
        <v>3</v>
      </c>
      <c r="E386" s="45">
        <v>4</v>
      </c>
      <c r="F386" s="46">
        <v>5</v>
      </c>
      <c r="G386" s="47">
        <v>6</v>
      </c>
      <c r="H386" s="235">
        <v>7</v>
      </c>
      <c r="I386" s="48" t="s">
        <v>4</v>
      </c>
      <c r="J386" s="49" t="s">
        <v>58</v>
      </c>
      <c r="K386" s="49" t="s">
        <v>59</v>
      </c>
      <c r="L386" s="50" t="s">
        <v>5</v>
      </c>
      <c r="M386" s="50" t="s">
        <v>5</v>
      </c>
      <c r="N386" s="50" t="s">
        <v>5</v>
      </c>
      <c r="O386" s="173" t="s">
        <v>5</v>
      </c>
      <c r="P386" s="173" t="s">
        <v>15</v>
      </c>
      <c r="Q386" s="51"/>
      <c r="R386" s="36"/>
      <c r="S386" s="36"/>
      <c r="T386" s="36"/>
      <c r="U386" s="36"/>
      <c r="V386" s="36"/>
    </row>
    <row r="387" spans="1:22" x14ac:dyDescent="0.2">
      <c r="A387" s="247" t="s">
        <v>6</v>
      </c>
      <c r="B387" s="2"/>
      <c r="C387" s="2"/>
      <c r="D387" s="2"/>
      <c r="E387" s="2"/>
      <c r="F387" s="2"/>
      <c r="G387" s="2"/>
      <c r="H387" s="2"/>
      <c r="I387" s="52">
        <f t="shared" ref="I387:I400" si="98">SUM(B387:H387)</f>
        <v>0</v>
      </c>
      <c r="J387" s="3"/>
      <c r="K387" s="3"/>
      <c r="L387" s="4"/>
      <c r="M387" s="4"/>
      <c r="N387" s="4"/>
      <c r="O387" s="4"/>
      <c r="P387" s="4"/>
      <c r="Q387" s="5"/>
      <c r="R387" s="36"/>
      <c r="S387" s="36"/>
      <c r="T387" s="36"/>
      <c r="U387" s="36"/>
      <c r="V387" s="176" t="str">
        <f t="shared" ref="V387:V400" si="99">IF(SUM(L387:O387)&gt;0, (SUM(B387:D387,G387,F387)/SUM(L387:O387)/1440), "")</f>
        <v/>
      </c>
    </row>
    <row r="388" spans="1:22" x14ac:dyDescent="0.2">
      <c r="A388" s="248">
        <f>A381+1</f>
        <v>42800</v>
      </c>
      <c r="B388" s="6"/>
      <c r="C388" s="6"/>
      <c r="D388" s="6"/>
      <c r="E388" s="6"/>
      <c r="F388" s="6"/>
      <c r="G388" s="6"/>
      <c r="H388" s="6"/>
      <c r="I388" s="53">
        <f t="shared" si="98"/>
        <v>0</v>
      </c>
      <c r="J388" s="7"/>
      <c r="K388" s="7"/>
      <c r="L388" s="8"/>
      <c r="M388" s="8"/>
      <c r="N388" s="8"/>
      <c r="O388" s="8"/>
      <c r="P388" s="8"/>
      <c r="Q388" s="9"/>
      <c r="R388" s="36"/>
      <c r="S388" s="36"/>
      <c r="T388" s="36"/>
      <c r="U388" s="36"/>
      <c r="V388" s="176" t="str">
        <f t="shared" si="99"/>
        <v/>
      </c>
    </row>
    <row r="389" spans="1:22" x14ac:dyDescent="0.2">
      <c r="A389" s="247" t="s">
        <v>8</v>
      </c>
      <c r="B389" s="2"/>
      <c r="C389" s="2"/>
      <c r="D389" s="2"/>
      <c r="E389" s="2"/>
      <c r="F389" s="2"/>
      <c r="G389" s="2"/>
      <c r="H389" s="2"/>
      <c r="I389" s="52">
        <f t="shared" si="98"/>
        <v>0</v>
      </c>
      <c r="J389" s="3"/>
      <c r="K389" s="3"/>
      <c r="L389" s="4"/>
      <c r="M389" s="4"/>
      <c r="N389" s="4"/>
      <c r="O389" s="4"/>
      <c r="P389" s="4"/>
      <c r="Q389" s="5"/>
      <c r="R389" s="36"/>
      <c r="S389" s="36"/>
      <c r="T389" s="36"/>
      <c r="U389" s="36"/>
      <c r="V389" s="176" t="str">
        <f t="shared" si="99"/>
        <v/>
      </c>
    </row>
    <row r="390" spans="1:22" x14ac:dyDescent="0.2">
      <c r="A390" s="248">
        <f>A388+1</f>
        <v>42801</v>
      </c>
      <c r="B390" s="10"/>
      <c r="C390" s="10"/>
      <c r="D390" s="10"/>
      <c r="E390" s="10"/>
      <c r="F390" s="10"/>
      <c r="G390" s="10"/>
      <c r="H390" s="10"/>
      <c r="I390" s="54">
        <f t="shared" si="98"/>
        <v>0</v>
      </c>
      <c r="J390" s="11"/>
      <c r="K390" s="11"/>
      <c r="L390" s="12"/>
      <c r="M390" s="13"/>
      <c r="N390" s="13"/>
      <c r="O390" s="13"/>
      <c r="P390" s="13"/>
      <c r="Q390" s="9"/>
      <c r="R390" s="36"/>
      <c r="S390" s="36"/>
      <c r="T390" s="36"/>
      <c r="U390" s="36"/>
      <c r="V390" s="176" t="str">
        <f t="shared" si="99"/>
        <v/>
      </c>
    </row>
    <row r="391" spans="1:22" x14ac:dyDescent="0.2">
      <c r="A391" s="247" t="s">
        <v>10</v>
      </c>
      <c r="B391" s="2"/>
      <c r="C391" s="2"/>
      <c r="D391" s="2"/>
      <c r="E391" s="2"/>
      <c r="F391" s="2"/>
      <c r="G391" s="143"/>
      <c r="H391" s="143"/>
      <c r="I391" s="52">
        <f t="shared" si="98"/>
        <v>0</v>
      </c>
      <c r="J391" s="3"/>
      <c r="K391" s="3"/>
      <c r="L391" s="4"/>
      <c r="M391" s="4"/>
      <c r="N391" s="4"/>
      <c r="O391" s="4"/>
      <c r="P391" s="4"/>
      <c r="Q391" s="204"/>
      <c r="R391" s="36"/>
      <c r="S391" s="36"/>
      <c r="T391" s="36"/>
      <c r="U391" s="36"/>
      <c r="V391" s="176" t="str">
        <f t="shared" si="99"/>
        <v/>
      </c>
    </row>
    <row r="392" spans="1:22" x14ac:dyDescent="0.2">
      <c r="A392" s="249">
        <f>A390+1</f>
        <v>42802</v>
      </c>
      <c r="B392" s="6"/>
      <c r="C392" s="6"/>
      <c r="D392" s="6"/>
      <c r="E392" s="6"/>
      <c r="F392" s="6"/>
      <c r="G392" s="6"/>
      <c r="H392" s="6"/>
      <c r="I392" s="53">
        <f t="shared" si="98"/>
        <v>0</v>
      </c>
      <c r="J392" s="7"/>
      <c r="K392" s="7"/>
      <c r="L392" s="14"/>
      <c r="M392" s="8"/>
      <c r="N392" s="8"/>
      <c r="O392" s="8"/>
      <c r="P392" s="8"/>
      <c r="Q392" s="9"/>
      <c r="R392" s="36"/>
      <c r="S392" s="36"/>
      <c r="T392" s="36"/>
      <c r="U392" s="36"/>
      <c r="V392" s="176" t="str">
        <f t="shared" si="99"/>
        <v/>
      </c>
    </row>
    <row r="393" spans="1:22" x14ac:dyDescent="0.2">
      <c r="A393" s="249" t="s">
        <v>12</v>
      </c>
      <c r="B393" s="2"/>
      <c r="C393" s="2"/>
      <c r="D393" s="2"/>
      <c r="E393" s="2"/>
      <c r="F393" s="2"/>
      <c r="G393" s="2"/>
      <c r="H393" s="2"/>
      <c r="I393" s="52">
        <f t="shared" si="98"/>
        <v>0</v>
      </c>
      <c r="J393" s="3"/>
      <c r="K393" s="3"/>
      <c r="L393" s="4"/>
      <c r="M393" s="4"/>
      <c r="N393" s="4"/>
      <c r="O393" s="4"/>
      <c r="P393" s="4"/>
      <c r="Q393" s="5"/>
      <c r="R393" s="36"/>
      <c r="S393" s="36"/>
      <c r="T393" s="36"/>
      <c r="U393" s="36"/>
      <c r="V393" s="176" t="str">
        <f t="shared" si="99"/>
        <v/>
      </c>
    </row>
    <row r="394" spans="1:22" x14ac:dyDescent="0.2">
      <c r="A394" s="249">
        <f t="shared" ref="A394:A400" si="100">A392+1</f>
        <v>42803</v>
      </c>
      <c r="B394" s="10"/>
      <c r="C394" s="10"/>
      <c r="D394" s="10"/>
      <c r="E394" s="10"/>
      <c r="F394" s="10"/>
      <c r="G394" s="10"/>
      <c r="H394" s="10"/>
      <c r="I394" s="54">
        <f t="shared" si="98"/>
        <v>0</v>
      </c>
      <c r="J394" s="11"/>
      <c r="K394" s="11"/>
      <c r="L394" s="12"/>
      <c r="M394" s="13"/>
      <c r="N394" s="13"/>
      <c r="O394" s="13"/>
      <c r="P394" s="13"/>
      <c r="Q394" s="9"/>
      <c r="R394" s="36"/>
      <c r="S394" s="36"/>
      <c r="T394" s="36"/>
      <c r="U394" s="36"/>
      <c r="V394" s="176" t="str">
        <f t="shared" si="99"/>
        <v/>
      </c>
    </row>
    <row r="395" spans="1:22" x14ac:dyDescent="0.2">
      <c r="A395" s="247" t="s">
        <v>11</v>
      </c>
      <c r="B395" s="2"/>
      <c r="C395" s="2"/>
      <c r="D395" s="2"/>
      <c r="E395" s="2"/>
      <c r="F395" s="2"/>
      <c r="G395" s="2"/>
      <c r="H395" s="2"/>
      <c r="I395" s="52">
        <f t="shared" si="98"/>
        <v>0</v>
      </c>
      <c r="J395" s="3"/>
      <c r="K395" s="3"/>
      <c r="L395" s="4"/>
      <c r="M395" s="4"/>
      <c r="N395" s="4"/>
      <c r="O395" s="4"/>
      <c r="P395" s="4"/>
      <c r="Q395" s="5"/>
      <c r="R395" s="36"/>
      <c r="S395" s="36"/>
      <c r="T395" s="36"/>
      <c r="U395" s="36"/>
      <c r="V395" s="176" t="str">
        <f t="shared" si="99"/>
        <v/>
      </c>
    </row>
    <row r="396" spans="1:22" x14ac:dyDescent="0.2">
      <c r="A396" s="249">
        <f t="shared" si="100"/>
        <v>42804</v>
      </c>
      <c r="B396" s="10"/>
      <c r="C396" s="10"/>
      <c r="D396" s="10"/>
      <c r="E396" s="10"/>
      <c r="F396" s="10"/>
      <c r="G396" s="10"/>
      <c r="H396" s="10"/>
      <c r="I396" s="54">
        <f t="shared" si="98"/>
        <v>0</v>
      </c>
      <c r="J396" s="11"/>
      <c r="K396" s="11"/>
      <c r="L396" s="12"/>
      <c r="M396" s="13"/>
      <c r="N396" s="13"/>
      <c r="O396" s="13"/>
      <c r="P396" s="13"/>
      <c r="Q396" s="9"/>
      <c r="R396" s="36"/>
      <c r="S396" s="36"/>
      <c r="T396" s="36"/>
      <c r="U396" s="36"/>
      <c r="V396" s="176" t="str">
        <f t="shared" si="99"/>
        <v/>
      </c>
    </row>
    <row r="397" spans="1:22" x14ac:dyDescent="0.2">
      <c r="A397" s="247" t="s">
        <v>9</v>
      </c>
      <c r="B397" s="2"/>
      <c r="C397" s="2"/>
      <c r="D397" s="2"/>
      <c r="E397" s="2"/>
      <c r="F397" s="2"/>
      <c r="G397" s="2"/>
      <c r="H397" s="2"/>
      <c r="I397" s="52">
        <f t="shared" si="98"/>
        <v>0</v>
      </c>
      <c r="J397" s="3"/>
      <c r="K397" s="3"/>
      <c r="L397" s="4"/>
      <c r="M397" s="4"/>
      <c r="N397" s="4"/>
      <c r="O397" s="4"/>
      <c r="P397" s="4"/>
      <c r="Q397" s="5"/>
      <c r="R397" s="36"/>
      <c r="S397" s="36"/>
      <c r="T397" s="36"/>
      <c r="U397" s="36"/>
      <c r="V397" s="176" t="str">
        <f t="shared" si="99"/>
        <v/>
      </c>
    </row>
    <row r="398" spans="1:22" x14ac:dyDescent="0.2">
      <c r="A398" s="249">
        <f t="shared" si="100"/>
        <v>42805</v>
      </c>
      <c r="B398" s="10"/>
      <c r="C398" s="10"/>
      <c r="D398" s="10"/>
      <c r="E398" s="10"/>
      <c r="F398" s="10"/>
      <c r="G398" s="10"/>
      <c r="H398" s="10"/>
      <c r="I398" s="54">
        <f t="shared" si="98"/>
        <v>0</v>
      </c>
      <c r="J398" s="11"/>
      <c r="K398" s="11"/>
      <c r="L398" s="12"/>
      <c r="M398" s="13"/>
      <c r="N398" s="13"/>
      <c r="O398" s="13"/>
      <c r="P398" s="13"/>
      <c r="Q398" s="205"/>
      <c r="R398" s="36"/>
      <c r="S398" s="36"/>
      <c r="T398" s="36"/>
      <c r="U398" s="36"/>
      <c r="V398" s="176" t="str">
        <f t="shared" si="99"/>
        <v/>
      </c>
    </row>
    <row r="399" spans="1:22" x14ac:dyDescent="0.2">
      <c r="A399" s="247" t="s">
        <v>7</v>
      </c>
      <c r="B399" s="2"/>
      <c r="C399" s="2"/>
      <c r="D399" s="2"/>
      <c r="E399" s="2"/>
      <c r="F399" s="2"/>
      <c r="G399" s="2"/>
      <c r="H399" s="2"/>
      <c r="I399" s="52">
        <f t="shared" si="98"/>
        <v>0</v>
      </c>
      <c r="J399" s="3"/>
      <c r="K399" s="3"/>
      <c r="L399" s="4"/>
      <c r="M399" s="4"/>
      <c r="N399" s="4"/>
      <c r="O399" s="4"/>
      <c r="P399" s="4"/>
      <c r="Q399" s="5"/>
      <c r="R399" s="36"/>
      <c r="S399" s="36"/>
      <c r="T399" s="36"/>
      <c r="U399" s="36"/>
      <c r="V399" s="176" t="str">
        <f t="shared" si="99"/>
        <v/>
      </c>
    </row>
    <row r="400" spans="1:22" x14ac:dyDescent="0.2">
      <c r="A400" s="249">
        <f t="shared" si="100"/>
        <v>42806</v>
      </c>
      <c r="B400" s="15"/>
      <c r="C400" s="15"/>
      <c r="D400" s="15"/>
      <c r="E400" s="15"/>
      <c r="F400" s="15"/>
      <c r="G400" s="15"/>
      <c r="H400" s="15"/>
      <c r="I400" s="54">
        <f t="shared" si="98"/>
        <v>0</v>
      </c>
      <c r="J400" s="16"/>
      <c r="K400" s="16"/>
      <c r="L400" s="12"/>
      <c r="M400" s="13"/>
      <c r="N400" s="13"/>
      <c r="O400" s="13"/>
      <c r="P400" s="13"/>
      <c r="Q400" s="9"/>
      <c r="R400" s="36"/>
      <c r="S400" s="36"/>
      <c r="T400" s="36"/>
      <c r="U400" s="36"/>
      <c r="V400" s="176" t="str">
        <f t="shared" si="99"/>
        <v/>
      </c>
    </row>
    <row r="401" spans="1:22" x14ac:dyDescent="0.2">
      <c r="A401" s="247" t="s">
        <v>4</v>
      </c>
      <c r="B401" s="56">
        <f t="shared" ref="B401:G401" si="101">SUM(B387:B400)</f>
        <v>0</v>
      </c>
      <c r="C401" s="56">
        <f t="shared" si="101"/>
        <v>0</v>
      </c>
      <c r="D401" s="56">
        <f t="shared" si="101"/>
        <v>0</v>
      </c>
      <c r="E401" s="56">
        <f t="shared" si="101"/>
        <v>0</v>
      </c>
      <c r="F401" s="56">
        <f t="shared" si="101"/>
        <v>0</v>
      </c>
      <c r="G401" s="56">
        <f t="shared" si="101"/>
        <v>0</v>
      </c>
      <c r="H401" s="56">
        <f>SUM(H387:H400)</f>
        <v>0</v>
      </c>
      <c r="I401" s="57">
        <f>SUM(I387:I400)</f>
        <v>0</v>
      </c>
      <c r="J401" s="56" t="str">
        <f>IF(SUM(J387:J400)&gt;0, AVERAGE(J387:J400), "")</f>
        <v/>
      </c>
      <c r="K401" s="56" t="str">
        <f>IF(SUM(K387:K400)&gt;0, AVERAGE(K387:K400), "")</f>
        <v/>
      </c>
      <c r="L401" s="58">
        <f>SUM(L387:L400)</f>
        <v>0</v>
      </c>
      <c r="M401" s="58">
        <f>SUM(M387:M400)</f>
        <v>0</v>
      </c>
      <c r="N401" s="58">
        <f>SUM(N387:N400)</f>
        <v>0</v>
      </c>
      <c r="O401" s="58">
        <f>SUM(O387:O400)</f>
        <v>0</v>
      </c>
      <c r="P401" s="58">
        <f>SUM(P387:P400)</f>
        <v>0</v>
      </c>
      <c r="Q401" s="5"/>
      <c r="R401" s="36"/>
      <c r="S401" s="36"/>
      <c r="T401" s="36"/>
      <c r="U401" s="36"/>
      <c r="V401" s="36"/>
    </row>
    <row r="402" spans="1:22" x14ac:dyDescent="0.2">
      <c r="A402" s="250" t="s">
        <v>13</v>
      </c>
      <c r="B402" s="56">
        <f t="shared" ref="B402:G402" si="102">COUNT(B387:B400)</f>
        <v>0</v>
      </c>
      <c r="C402" s="56">
        <f t="shared" si="102"/>
        <v>0</v>
      </c>
      <c r="D402" s="56">
        <f t="shared" si="102"/>
        <v>0</v>
      </c>
      <c r="E402" s="56">
        <f t="shared" si="102"/>
        <v>0</v>
      </c>
      <c r="F402" s="56">
        <f t="shared" si="102"/>
        <v>0</v>
      </c>
      <c r="G402" s="56">
        <f t="shared" si="102"/>
        <v>0</v>
      </c>
      <c r="H402" s="56">
        <f>COUNT(H387:H400)</f>
        <v>0</v>
      </c>
      <c r="I402" s="57">
        <f>SUM(B402:H402)</f>
        <v>0</v>
      </c>
      <c r="J402" s="56"/>
      <c r="K402" s="56"/>
      <c r="L402" s="59"/>
      <c r="M402" s="59"/>
      <c r="N402" s="59"/>
      <c r="O402" s="59"/>
      <c r="P402" s="59"/>
      <c r="Q402" s="17"/>
      <c r="R402" s="36"/>
      <c r="S402" s="36"/>
      <c r="T402" s="36"/>
      <c r="U402" s="36"/>
      <c r="V402" s="36"/>
    </row>
    <row r="403" spans="1:22" x14ac:dyDescent="0.2">
      <c r="A403" s="244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36"/>
      <c r="S403" s="36"/>
      <c r="T403" s="36"/>
      <c r="U403" s="177"/>
      <c r="V403" s="176" t="str">
        <f>IF(SUM(V387:V400)&gt;0, (AVERAGE(V387:V400)), "")</f>
        <v/>
      </c>
    </row>
    <row r="404" spans="1:22" x14ac:dyDescent="0.2">
      <c r="A404" s="245" t="s">
        <v>2</v>
      </c>
      <c r="B404" s="37"/>
      <c r="C404" s="38">
        <f>C385+1</f>
        <v>11</v>
      </c>
      <c r="D404" s="39"/>
      <c r="E404" s="39"/>
      <c r="F404" s="39"/>
      <c r="G404" s="39"/>
      <c r="H404" s="39"/>
      <c r="I404" s="39"/>
      <c r="J404" s="39"/>
      <c r="K404" s="39"/>
      <c r="L404" s="40" t="str">
        <f>Start!$D$27</f>
        <v>Ju</v>
      </c>
      <c r="M404" s="40" t="str">
        <f>Start!$E$27</f>
        <v>Hi</v>
      </c>
      <c r="N404" s="40" t="str">
        <f>Start!$F$27</f>
        <v>Su</v>
      </c>
      <c r="O404" s="40" t="str">
        <f>Start!$G$27</f>
        <v>Py</v>
      </c>
      <c r="P404" s="179" t="s">
        <v>75</v>
      </c>
      <c r="Q404" s="41" t="s">
        <v>3</v>
      </c>
      <c r="R404" s="36"/>
      <c r="S404" s="36"/>
      <c r="T404" s="36"/>
      <c r="U404" s="36"/>
      <c r="V404" s="36"/>
    </row>
    <row r="405" spans="1:22" x14ac:dyDescent="0.2">
      <c r="A405" s="246"/>
      <c r="B405" s="42">
        <v>1</v>
      </c>
      <c r="C405" s="43">
        <v>2</v>
      </c>
      <c r="D405" s="44">
        <v>3</v>
      </c>
      <c r="E405" s="45">
        <v>4</v>
      </c>
      <c r="F405" s="46">
        <v>5</v>
      </c>
      <c r="G405" s="47">
        <v>6</v>
      </c>
      <c r="H405" s="235">
        <v>7</v>
      </c>
      <c r="I405" s="48" t="s">
        <v>4</v>
      </c>
      <c r="J405" s="49" t="s">
        <v>58</v>
      </c>
      <c r="K405" s="49" t="s">
        <v>59</v>
      </c>
      <c r="L405" s="50" t="s">
        <v>5</v>
      </c>
      <c r="M405" s="50" t="s">
        <v>5</v>
      </c>
      <c r="N405" s="50" t="s">
        <v>5</v>
      </c>
      <c r="O405" s="173" t="s">
        <v>5</v>
      </c>
      <c r="P405" s="173" t="s">
        <v>15</v>
      </c>
      <c r="Q405" s="51"/>
      <c r="R405" s="36"/>
      <c r="S405" s="36"/>
      <c r="T405" s="36"/>
      <c r="U405" s="36"/>
      <c r="V405" s="36"/>
    </row>
    <row r="406" spans="1:22" x14ac:dyDescent="0.2">
      <c r="A406" s="247" t="s">
        <v>6</v>
      </c>
      <c r="B406" s="2"/>
      <c r="C406" s="2"/>
      <c r="D406" s="2"/>
      <c r="E406" s="2"/>
      <c r="F406" s="2"/>
      <c r="G406" s="2"/>
      <c r="H406" s="2"/>
      <c r="I406" s="52">
        <f t="shared" ref="I406:I419" si="103">SUM(B406:H406)</f>
        <v>0</v>
      </c>
      <c r="J406" s="3"/>
      <c r="K406" s="3"/>
      <c r="L406" s="4"/>
      <c r="M406" s="4"/>
      <c r="N406" s="4"/>
      <c r="O406" s="4"/>
      <c r="P406" s="4"/>
      <c r="Q406" s="5"/>
      <c r="R406" s="36"/>
      <c r="S406" s="36"/>
      <c r="T406" s="36"/>
      <c r="U406" s="36"/>
      <c r="V406" s="176" t="str">
        <f t="shared" ref="V406:V419" si="104">IF(SUM(L406:O406)&gt;0, (SUM(B406:D406,G406,F406)/SUM(L406:O406)/1440), "")</f>
        <v/>
      </c>
    </row>
    <row r="407" spans="1:22" x14ac:dyDescent="0.2">
      <c r="A407" s="248">
        <f>A400+1</f>
        <v>42807</v>
      </c>
      <c r="B407" s="6"/>
      <c r="C407" s="6"/>
      <c r="D407" s="6"/>
      <c r="E407" s="6"/>
      <c r="F407" s="6"/>
      <c r="G407" s="6"/>
      <c r="H407" s="6"/>
      <c r="I407" s="53">
        <f t="shared" si="103"/>
        <v>0</v>
      </c>
      <c r="J407" s="7"/>
      <c r="K407" s="7"/>
      <c r="L407" s="8"/>
      <c r="M407" s="8"/>
      <c r="N407" s="8"/>
      <c r="O407" s="8"/>
      <c r="P407" s="8"/>
      <c r="Q407" s="9"/>
      <c r="R407" s="36"/>
      <c r="S407" s="36"/>
      <c r="T407" s="36"/>
      <c r="U407" s="36"/>
      <c r="V407" s="176" t="str">
        <f t="shared" si="104"/>
        <v/>
      </c>
    </row>
    <row r="408" spans="1:22" x14ac:dyDescent="0.2">
      <c r="A408" s="247" t="s">
        <v>8</v>
      </c>
      <c r="B408" s="2"/>
      <c r="C408" s="2"/>
      <c r="D408" s="2"/>
      <c r="E408" s="2"/>
      <c r="F408" s="2"/>
      <c r="G408" s="2"/>
      <c r="H408" s="2"/>
      <c r="I408" s="52">
        <f t="shared" si="103"/>
        <v>0</v>
      </c>
      <c r="J408" s="3"/>
      <c r="K408" s="3"/>
      <c r="L408" s="4"/>
      <c r="M408" s="4"/>
      <c r="N408" s="4"/>
      <c r="O408" s="4"/>
      <c r="P408" s="4"/>
      <c r="Q408" s="204"/>
      <c r="R408" s="36"/>
      <c r="S408" s="36"/>
      <c r="T408" s="36"/>
      <c r="U408" s="36"/>
      <c r="V408" s="176" t="str">
        <f t="shared" si="104"/>
        <v/>
      </c>
    </row>
    <row r="409" spans="1:22" x14ac:dyDescent="0.2">
      <c r="A409" s="248">
        <f>A407+1</f>
        <v>42808</v>
      </c>
      <c r="B409" s="10"/>
      <c r="C409" s="10"/>
      <c r="D409" s="10"/>
      <c r="E409" s="10"/>
      <c r="F409" s="10"/>
      <c r="G409" s="10"/>
      <c r="H409" s="10"/>
      <c r="I409" s="54">
        <f t="shared" si="103"/>
        <v>0</v>
      </c>
      <c r="J409" s="11"/>
      <c r="K409" s="11"/>
      <c r="L409" s="12"/>
      <c r="M409" s="13"/>
      <c r="N409" s="13"/>
      <c r="O409" s="13"/>
      <c r="P409" s="13"/>
      <c r="Q409" s="9"/>
      <c r="R409" s="36"/>
      <c r="S409" s="36"/>
      <c r="T409" s="36"/>
      <c r="U409" s="36"/>
      <c r="V409" s="176" t="str">
        <f t="shared" si="104"/>
        <v/>
      </c>
    </row>
    <row r="410" spans="1:22" x14ac:dyDescent="0.2">
      <c r="A410" s="247" t="s">
        <v>10</v>
      </c>
      <c r="B410" s="2"/>
      <c r="C410" s="2"/>
      <c r="D410" s="2"/>
      <c r="E410" s="2"/>
      <c r="F410" s="2"/>
      <c r="G410" s="143"/>
      <c r="H410" s="143"/>
      <c r="I410" s="52">
        <f t="shared" si="103"/>
        <v>0</v>
      </c>
      <c r="J410" s="3"/>
      <c r="K410" s="3"/>
      <c r="L410" s="4"/>
      <c r="M410" s="4"/>
      <c r="N410" s="4"/>
      <c r="O410" s="4"/>
      <c r="P410" s="4"/>
      <c r="Q410" s="5"/>
      <c r="R410" s="36"/>
      <c r="S410" s="36"/>
      <c r="T410" s="36"/>
      <c r="U410" s="36"/>
      <c r="V410" s="176" t="str">
        <f t="shared" si="104"/>
        <v/>
      </c>
    </row>
    <row r="411" spans="1:22" x14ac:dyDescent="0.2">
      <c r="A411" s="249">
        <f>A409+1</f>
        <v>42809</v>
      </c>
      <c r="B411" s="6"/>
      <c r="C411" s="6"/>
      <c r="D411" s="6"/>
      <c r="E411" s="6"/>
      <c r="F411" s="6"/>
      <c r="G411" s="6"/>
      <c r="H411" s="6"/>
      <c r="I411" s="53">
        <f t="shared" si="103"/>
        <v>0</v>
      </c>
      <c r="J411" s="7"/>
      <c r="K411" s="7"/>
      <c r="L411" s="14"/>
      <c r="M411" s="8"/>
      <c r="N411" s="8"/>
      <c r="O411" s="8"/>
      <c r="P411" s="8"/>
      <c r="Q411" s="9"/>
      <c r="R411" s="36"/>
      <c r="S411" s="36"/>
      <c r="T411" s="36"/>
      <c r="U411" s="36"/>
      <c r="V411" s="176" t="str">
        <f t="shared" si="104"/>
        <v/>
      </c>
    </row>
    <row r="412" spans="1:22" x14ac:dyDescent="0.2">
      <c r="A412" s="249" t="s">
        <v>12</v>
      </c>
      <c r="B412" s="2"/>
      <c r="C412" s="2"/>
      <c r="D412" s="2"/>
      <c r="E412" s="2"/>
      <c r="F412" s="2"/>
      <c r="G412" s="2"/>
      <c r="H412" s="2"/>
      <c r="I412" s="52">
        <f t="shared" si="103"/>
        <v>0</v>
      </c>
      <c r="J412" s="3"/>
      <c r="K412" s="3"/>
      <c r="L412" s="4"/>
      <c r="M412" s="4"/>
      <c r="N412" s="4"/>
      <c r="O412" s="4"/>
      <c r="P412" s="4"/>
      <c r="Q412" s="5"/>
      <c r="R412" s="36"/>
      <c r="S412" s="36"/>
      <c r="T412" s="36"/>
      <c r="U412" s="36"/>
      <c r="V412" s="176" t="str">
        <f t="shared" si="104"/>
        <v/>
      </c>
    </row>
    <row r="413" spans="1:22" x14ac:dyDescent="0.2">
      <c r="A413" s="249">
        <f t="shared" ref="A413:A419" si="105">A411+1</f>
        <v>42810</v>
      </c>
      <c r="B413" s="10"/>
      <c r="C413" s="10"/>
      <c r="D413" s="10"/>
      <c r="E413" s="10"/>
      <c r="F413" s="10"/>
      <c r="G413" s="10"/>
      <c r="H413" s="10"/>
      <c r="I413" s="54">
        <f t="shared" si="103"/>
        <v>0</v>
      </c>
      <c r="J413" s="11"/>
      <c r="K413" s="11"/>
      <c r="L413" s="12"/>
      <c r="M413" s="13"/>
      <c r="N413" s="13"/>
      <c r="O413" s="13"/>
      <c r="P413" s="13"/>
      <c r="Q413" s="9"/>
      <c r="R413" s="36"/>
      <c r="S413" s="36"/>
      <c r="T413" s="36"/>
      <c r="U413" s="36"/>
      <c r="V413" s="176" t="str">
        <f t="shared" si="104"/>
        <v/>
      </c>
    </row>
    <row r="414" spans="1:22" x14ac:dyDescent="0.2">
      <c r="A414" s="247" t="s">
        <v>11</v>
      </c>
      <c r="B414" s="2"/>
      <c r="C414" s="2"/>
      <c r="D414" s="2"/>
      <c r="E414" s="2"/>
      <c r="F414" s="2"/>
      <c r="G414" s="2"/>
      <c r="H414" s="2"/>
      <c r="I414" s="52">
        <f t="shared" si="103"/>
        <v>0</v>
      </c>
      <c r="J414" s="3"/>
      <c r="K414" s="3"/>
      <c r="L414" s="4"/>
      <c r="M414" s="4"/>
      <c r="N414" s="4"/>
      <c r="O414" s="4"/>
      <c r="P414" s="4"/>
      <c r="Q414" s="5"/>
      <c r="R414" s="36"/>
      <c r="S414" s="36"/>
      <c r="T414" s="36"/>
      <c r="U414" s="36"/>
      <c r="V414" s="176" t="str">
        <f t="shared" si="104"/>
        <v/>
      </c>
    </row>
    <row r="415" spans="1:22" x14ac:dyDescent="0.2">
      <c r="A415" s="249">
        <f t="shared" si="105"/>
        <v>42811</v>
      </c>
      <c r="B415" s="10"/>
      <c r="C415" s="10"/>
      <c r="D415" s="10"/>
      <c r="E415" s="10"/>
      <c r="F415" s="10"/>
      <c r="G415" s="10"/>
      <c r="H415" s="10"/>
      <c r="I415" s="54">
        <f t="shared" si="103"/>
        <v>0</v>
      </c>
      <c r="J415" s="11"/>
      <c r="K415" s="11"/>
      <c r="L415" s="12"/>
      <c r="M415" s="13"/>
      <c r="N415" s="13"/>
      <c r="O415" s="13"/>
      <c r="P415" s="13"/>
      <c r="Q415" s="9"/>
      <c r="R415" s="36"/>
      <c r="S415" s="36"/>
      <c r="T415" s="36"/>
      <c r="U415" s="36"/>
      <c r="V415" s="176" t="str">
        <f t="shared" si="104"/>
        <v/>
      </c>
    </row>
    <row r="416" spans="1:22" x14ac:dyDescent="0.2">
      <c r="A416" s="247" t="s">
        <v>9</v>
      </c>
      <c r="B416" s="2"/>
      <c r="C416" s="2"/>
      <c r="D416" s="2"/>
      <c r="E416" s="2"/>
      <c r="F416" s="2"/>
      <c r="G416" s="2"/>
      <c r="H416" s="2"/>
      <c r="I416" s="52">
        <f t="shared" si="103"/>
        <v>0</v>
      </c>
      <c r="J416" s="3"/>
      <c r="K416" s="3"/>
      <c r="L416" s="4"/>
      <c r="M416" s="4"/>
      <c r="N416" s="4"/>
      <c r="O416" s="4"/>
      <c r="P416" s="4"/>
      <c r="Q416" s="5"/>
      <c r="R416" s="36"/>
      <c r="S416" s="36"/>
      <c r="T416" s="36"/>
      <c r="U416" s="36"/>
      <c r="V416" s="176" t="str">
        <f t="shared" si="104"/>
        <v/>
      </c>
    </row>
    <row r="417" spans="1:22" x14ac:dyDescent="0.2">
      <c r="A417" s="249">
        <f t="shared" si="105"/>
        <v>42812</v>
      </c>
      <c r="B417" s="10"/>
      <c r="C417" s="10"/>
      <c r="D417" s="10"/>
      <c r="E417" s="10"/>
      <c r="F417" s="10"/>
      <c r="G417" s="10"/>
      <c r="H417" s="10"/>
      <c r="I417" s="54">
        <f t="shared" si="103"/>
        <v>0</v>
      </c>
      <c r="J417" s="11"/>
      <c r="K417" s="11"/>
      <c r="L417" s="12"/>
      <c r="M417" s="13"/>
      <c r="N417" s="13"/>
      <c r="O417" s="13"/>
      <c r="P417" s="13"/>
      <c r="Q417" s="9"/>
      <c r="R417" s="36"/>
      <c r="S417" s="36"/>
      <c r="T417" s="36"/>
      <c r="U417" s="36"/>
      <c r="V417" s="176" t="str">
        <f t="shared" si="104"/>
        <v/>
      </c>
    </row>
    <row r="418" spans="1:22" x14ac:dyDescent="0.2">
      <c r="A418" s="247" t="s">
        <v>7</v>
      </c>
      <c r="B418" s="2"/>
      <c r="C418" s="2"/>
      <c r="D418" s="2"/>
      <c r="E418" s="2"/>
      <c r="F418" s="2"/>
      <c r="G418" s="2"/>
      <c r="H418" s="2"/>
      <c r="I418" s="52">
        <f t="shared" si="103"/>
        <v>0</v>
      </c>
      <c r="J418" s="3"/>
      <c r="K418" s="3"/>
      <c r="L418" s="4"/>
      <c r="M418" s="4"/>
      <c r="N418" s="4"/>
      <c r="O418" s="4"/>
      <c r="P418" s="4"/>
      <c r="Q418" s="5"/>
      <c r="R418" s="36"/>
      <c r="S418" s="36"/>
      <c r="T418" s="36"/>
      <c r="U418" s="36"/>
      <c r="V418" s="176" t="str">
        <f t="shared" si="104"/>
        <v/>
      </c>
    </row>
    <row r="419" spans="1:22" x14ac:dyDescent="0.2">
      <c r="A419" s="249">
        <f t="shared" si="105"/>
        <v>42813</v>
      </c>
      <c r="B419" s="15"/>
      <c r="C419" s="15"/>
      <c r="D419" s="15"/>
      <c r="E419" s="15"/>
      <c r="F419" s="15"/>
      <c r="G419" s="15"/>
      <c r="H419" s="15"/>
      <c r="I419" s="54">
        <f t="shared" si="103"/>
        <v>0</v>
      </c>
      <c r="J419" s="16"/>
      <c r="K419" s="16"/>
      <c r="L419" s="12"/>
      <c r="M419" s="13"/>
      <c r="N419" s="13"/>
      <c r="O419" s="13"/>
      <c r="P419" s="13"/>
      <c r="Q419" s="9"/>
      <c r="R419" s="36"/>
      <c r="S419" s="36"/>
      <c r="T419" s="36"/>
      <c r="U419" s="36"/>
      <c r="V419" s="176" t="str">
        <f t="shared" si="104"/>
        <v/>
      </c>
    </row>
    <row r="420" spans="1:22" x14ac:dyDescent="0.2">
      <c r="A420" s="247" t="s">
        <v>4</v>
      </c>
      <c r="B420" s="56">
        <f t="shared" ref="B420:G420" si="106">SUM(B406:B419)</f>
        <v>0</v>
      </c>
      <c r="C420" s="56">
        <f t="shared" si="106"/>
        <v>0</v>
      </c>
      <c r="D420" s="56">
        <f t="shared" si="106"/>
        <v>0</v>
      </c>
      <c r="E420" s="56">
        <f t="shared" si="106"/>
        <v>0</v>
      </c>
      <c r="F420" s="56">
        <f t="shared" si="106"/>
        <v>0</v>
      </c>
      <c r="G420" s="56">
        <f t="shared" si="106"/>
        <v>0</v>
      </c>
      <c r="H420" s="56">
        <f>SUM(H406:H419)</f>
        <v>0</v>
      </c>
      <c r="I420" s="57">
        <f>SUM(I406:I419)</f>
        <v>0</v>
      </c>
      <c r="J420" s="56" t="str">
        <f>IF(SUM(J406:J419)&gt;0, AVERAGE(J406:J419), "")</f>
        <v/>
      </c>
      <c r="K420" s="56" t="str">
        <f>IF(SUM(K406:K419)&gt;0, AVERAGE(K406:K419), "")</f>
        <v/>
      </c>
      <c r="L420" s="58">
        <f>SUM(L406:L419)</f>
        <v>0</v>
      </c>
      <c r="M420" s="58">
        <f>SUM(M406:M419)</f>
        <v>0</v>
      </c>
      <c r="N420" s="58">
        <f>SUM(N406:N419)</f>
        <v>0</v>
      </c>
      <c r="O420" s="58">
        <f>SUM(O406:O419)</f>
        <v>0</v>
      </c>
      <c r="P420" s="58">
        <f>SUM(P406:P419)</f>
        <v>0</v>
      </c>
      <c r="Q420" s="5"/>
      <c r="R420" s="36"/>
      <c r="S420" s="36"/>
      <c r="T420" s="36"/>
      <c r="U420" s="36"/>
      <c r="V420" s="36"/>
    </row>
    <row r="421" spans="1:22" x14ac:dyDescent="0.2">
      <c r="A421" s="250" t="s">
        <v>13</v>
      </c>
      <c r="B421" s="56">
        <f t="shared" ref="B421:G421" si="107">COUNT(B406:B419)</f>
        <v>0</v>
      </c>
      <c r="C421" s="56">
        <f t="shared" si="107"/>
        <v>0</v>
      </c>
      <c r="D421" s="56">
        <f t="shared" si="107"/>
        <v>0</v>
      </c>
      <c r="E421" s="56">
        <f t="shared" si="107"/>
        <v>0</v>
      </c>
      <c r="F421" s="56">
        <f t="shared" si="107"/>
        <v>0</v>
      </c>
      <c r="G421" s="56">
        <f t="shared" si="107"/>
        <v>0</v>
      </c>
      <c r="H421" s="56">
        <f>COUNT(H406:H419)</f>
        <v>0</v>
      </c>
      <c r="I421" s="57">
        <f>SUM(B421:H421)</f>
        <v>0</v>
      </c>
      <c r="J421" s="56"/>
      <c r="K421" s="56"/>
      <c r="L421" s="59"/>
      <c r="M421" s="59"/>
      <c r="N421" s="59"/>
      <c r="O421" s="59"/>
      <c r="P421" s="59"/>
      <c r="Q421" s="17"/>
      <c r="R421" s="36"/>
      <c r="S421" s="36"/>
      <c r="T421" s="36"/>
      <c r="U421" s="36"/>
      <c r="V421" s="36"/>
    </row>
    <row r="422" spans="1:22" x14ac:dyDescent="0.2">
      <c r="A422" s="244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36"/>
      <c r="S422" s="36"/>
      <c r="T422" s="36"/>
      <c r="U422" s="177"/>
      <c r="V422" s="176" t="str">
        <f>IF(SUM(V406:V419)&gt;0, (AVERAGE(V406:V419)), "")</f>
        <v/>
      </c>
    </row>
    <row r="423" spans="1:22" x14ac:dyDescent="0.2">
      <c r="A423" s="245" t="s">
        <v>2</v>
      </c>
      <c r="B423" s="37"/>
      <c r="C423" s="38">
        <f>C404+1</f>
        <v>12</v>
      </c>
      <c r="D423" s="39"/>
      <c r="E423" s="39"/>
      <c r="F423" s="39"/>
      <c r="G423" s="39"/>
      <c r="H423" s="39"/>
      <c r="I423" s="39"/>
      <c r="J423" s="39"/>
      <c r="K423" s="39"/>
      <c r="L423" s="40" t="str">
        <f>Start!$D$27</f>
        <v>Ju</v>
      </c>
      <c r="M423" s="40" t="str">
        <f>Start!$E$27</f>
        <v>Hi</v>
      </c>
      <c r="N423" s="40" t="str">
        <f>Start!$F$27</f>
        <v>Su</v>
      </c>
      <c r="O423" s="40" t="str">
        <f>Start!$G$27</f>
        <v>Py</v>
      </c>
      <c r="P423" s="179" t="s">
        <v>75</v>
      </c>
      <c r="Q423" s="41" t="s">
        <v>3</v>
      </c>
      <c r="R423" s="36"/>
      <c r="S423" s="36"/>
      <c r="T423" s="36"/>
      <c r="U423" s="36"/>
      <c r="V423" s="36"/>
    </row>
    <row r="424" spans="1:22" x14ac:dyDescent="0.2">
      <c r="A424" s="246"/>
      <c r="B424" s="42">
        <v>1</v>
      </c>
      <c r="C424" s="43">
        <v>2</v>
      </c>
      <c r="D424" s="44">
        <v>3</v>
      </c>
      <c r="E424" s="45">
        <v>4</v>
      </c>
      <c r="F424" s="46">
        <v>5</v>
      </c>
      <c r="G424" s="47">
        <v>6</v>
      </c>
      <c r="H424" s="47">
        <v>7</v>
      </c>
      <c r="I424" s="48" t="s">
        <v>4</v>
      </c>
      <c r="J424" s="49" t="s">
        <v>58</v>
      </c>
      <c r="K424" s="49" t="s">
        <v>59</v>
      </c>
      <c r="L424" s="50" t="s">
        <v>5</v>
      </c>
      <c r="M424" s="50" t="s">
        <v>5</v>
      </c>
      <c r="N424" s="50" t="s">
        <v>5</v>
      </c>
      <c r="O424" s="173" t="s">
        <v>5</v>
      </c>
      <c r="P424" s="173" t="s">
        <v>15</v>
      </c>
      <c r="Q424" s="51"/>
      <c r="R424" s="36"/>
      <c r="S424" s="36"/>
      <c r="T424" s="36"/>
      <c r="U424" s="36"/>
      <c r="V424" s="36"/>
    </row>
    <row r="425" spans="1:22" x14ac:dyDescent="0.2">
      <c r="A425" s="247" t="s">
        <v>6</v>
      </c>
      <c r="B425" s="2"/>
      <c r="C425" s="2"/>
      <c r="D425" s="2"/>
      <c r="E425" s="2"/>
      <c r="F425" s="2"/>
      <c r="G425" s="2"/>
      <c r="H425" s="2"/>
      <c r="I425" s="52">
        <f t="shared" ref="I425:I438" si="108">SUM(B425:H425)</f>
        <v>0</v>
      </c>
      <c r="J425" s="3"/>
      <c r="K425" s="3"/>
      <c r="L425" s="4"/>
      <c r="M425" s="4"/>
      <c r="N425" s="4"/>
      <c r="O425" s="4"/>
      <c r="P425" s="4"/>
      <c r="Q425" s="5"/>
      <c r="R425" s="36"/>
      <c r="S425" s="36"/>
      <c r="T425" s="36"/>
      <c r="U425" s="36"/>
      <c r="V425" s="176" t="str">
        <f t="shared" ref="V425:V438" si="109">IF(SUM(L425:O425)&gt;0, (SUM(B425:D425,G425,F425)/SUM(L425:O425)/1440), "")</f>
        <v/>
      </c>
    </row>
    <row r="426" spans="1:22" x14ac:dyDescent="0.2">
      <c r="A426" s="248">
        <f>A419+1</f>
        <v>42814</v>
      </c>
      <c r="B426" s="6"/>
      <c r="C426" s="6"/>
      <c r="D426" s="6"/>
      <c r="E426" s="6"/>
      <c r="F426" s="6"/>
      <c r="G426" s="6"/>
      <c r="H426" s="6"/>
      <c r="I426" s="53">
        <f t="shared" si="108"/>
        <v>0</v>
      </c>
      <c r="J426" s="7"/>
      <c r="K426" s="7"/>
      <c r="L426" s="8"/>
      <c r="M426" s="8"/>
      <c r="N426" s="8"/>
      <c r="O426" s="8"/>
      <c r="P426" s="8"/>
      <c r="Q426" s="9"/>
      <c r="R426" s="36"/>
      <c r="S426" s="36"/>
      <c r="T426" s="36"/>
      <c r="U426" s="36"/>
      <c r="V426" s="176" t="str">
        <f t="shared" si="109"/>
        <v/>
      </c>
    </row>
    <row r="427" spans="1:22" x14ac:dyDescent="0.2">
      <c r="A427" s="247" t="s">
        <v>8</v>
      </c>
      <c r="B427" s="2"/>
      <c r="C427" s="2"/>
      <c r="D427" s="2"/>
      <c r="E427" s="2"/>
      <c r="F427" s="2"/>
      <c r="G427" s="2"/>
      <c r="H427" s="2"/>
      <c r="I427" s="52">
        <f t="shared" si="108"/>
        <v>0</v>
      </c>
      <c r="J427" s="3"/>
      <c r="K427" s="3"/>
      <c r="L427" s="4"/>
      <c r="M427" s="4"/>
      <c r="N427" s="4"/>
      <c r="O427" s="4"/>
      <c r="P427" s="4"/>
      <c r="Q427" s="5"/>
      <c r="R427" s="36"/>
      <c r="S427" s="36"/>
      <c r="T427" s="36"/>
      <c r="U427" s="36"/>
      <c r="V427" s="176" t="str">
        <f t="shared" si="109"/>
        <v/>
      </c>
    </row>
    <row r="428" spans="1:22" x14ac:dyDescent="0.2">
      <c r="A428" s="248">
        <f>A426+1</f>
        <v>42815</v>
      </c>
      <c r="B428" s="10"/>
      <c r="C428" s="10"/>
      <c r="D428" s="10"/>
      <c r="E428" s="10"/>
      <c r="F428" s="10"/>
      <c r="G428" s="10"/>
      <c r="H428" s="10"/>
      <c r="I428" s="54">
        <f t="shared" si="108"/>
        <v>0</v>
      </c>
      <c r="J428" s="11"/>
      <c r="K428" s="11"/>
      <c r="L428" s="12"/>
      <c r="M428" s="13"/>
      <c r="N428" s="13"/>
      <c r="O428" s="13"/>
      <c r="P428" s="13"/>
      <c r="Q428" s="9"/>
      <c r="R428" s="36"/>
      <c r="S428" s="36"/>
      <c r="T428" s="36"/>
      <c r="U428" s="36"/>
      <c r="V428" s="176" t="str">
        <f t="shared" si="109"/>
        <v/>
      </c>
    </row>
    <row r="429" spans="1:22" x14ac:dyDescent="0.2">
      <c r="A429" s="247" t="s">
        <v>10</v>
      </c>
      <c r="B429" s="2"/>
      <c r="C429" s="2"/>
      <c r="D429" s="2"/>
      <c r="E429" s="2"/>
      <c r="F429" s="2"/>
      <c r="G429" s="143"/>
      <c r="H429" s="143"/>
      <c r="I429" s="52">
        <f t="shared" si="108"/>
        <v>0</v>
      </c>
      <c r="J429" s="3"/>
      <c r="K429" s="3"/>
      <c r="L429" s="4"/>
      <c r="M429" s="4"/>
      <c r="N429" s="4"/>
      <c r="O429" s="4"/>
      <c r="P429" s="4"/>
      <c r="Q429" s="5"/>
      <c r="R429" s="36"/>
      <c r="S429" s="36"/>
      <c r="T429" s="36"/>
      <c r="U429" s="36"/>
      <c r="V429" s="176" t="str">
        <f t="shared" si="109"/>
        <v/>
      </c>
    </row>
    <row r="430" spans="1:22" x14ac:dyDescent="0.2">
      <c r="A430" s="249">
        <f>A428+1</f>
        <v>42816</v>
      </c>
      <c r="B430" s="6"/>
      <c r="C430" s="6"/>
      <c r="D430" s="6"/>
      <c r="E430" s="6"/>
      <c r="F430" s="6"/>
      <c r="G430" s="6"/>
      <c r="H430" s="6"/>
      <c r="I430" s="53">
        <f t="shared" si="108"/>
        <v>0</v>
      </c>
      <c r="J430" s="7"/>
      <c r="K430" s="7"/>
      <c r="L430" s="14"/>
      <c r="M430" s="8"/>
      <c r="N430" s="8"/>
      <c r="O430" s="8"/>
      <c r="P430" s="8"/>
      <c r="Q430" s="9"/>
      <c r="R430" s="36"/>
      <c r="S430" s="36"/>
      <c r="T430" s="36"/>
      <c r="U430" s="36"/>
      <c r="V430" s="176" t="str">
        <f t="shared" si="109"/>
        <v/>
      </c>
    </row>
    <row r="431" spans="1:22" x14ac:dyDescent="0.2">
      <c r="A431" s="249" t="s">
        <v>12</v>
      </c>
      <c r="B431" s="2"/>
      <c r="C431" s="2"/>
      <c r="D431" s="2"/>
      <c r="E431" s="2"/>
      <c r="F431" s="2"/>
      <c r="G431" s="2"/>
      <c r="H431" s="2"/>
      <c r="I431" s="52">
        <f t="shared" si="108"/>
        <v>0</v>
      </c>
      <c r="J431" s="3"/>
      <c r="K431" s="3"/>
      <c r="L431" s="4"/>
      <c r="M431" s="4"/>
      <c r="N431" s="4"/>
      <c r="O431" s="4"/>
      <c r="P431" s="4"/>
      <c r="Q431" s="5"/>
      <c r="R431" s="36"/>
      <c r="S431" s="36"/>
      <c r="T431" s="36"/>
      <c r="U431" s="36"/>
      <c r="V431" s="176" t="str">
        <f t="shared" si="109"/>
        <v/>
      </c>
    </row>
    <row r="432" spans="1:22" x14ac:dyDescent="0.2">
      <c r="A432" s="249">
        <f t="shared" ref="A432:A438" si="110">A430+1</f>
        <v>42817</v>
      </c>
      <c r="B432" s="6"/>
      <c r="C432" s="6"/>
      <c r="D432" s="6"/>
      <c r="E432" s="6"/>
      <c r="F432" s="6"/>
      <c r="G432" s="6"/>
      <c r="H432" s="15"/>
      <c r="I432" s="54">
        <f t="shared" si="108"/>
        <v>0</v>
      </c>
      <c r="J432" s="11"/>
      <c r="K432" s="11"/>
      <c r="L432" s="12"/>
      <c r="M432" s="13"/>
      <c r="N432" s="13"/>
      <c r="O432" s="13"/>
      <c r="P432" s="13"/>
      <c r="Q432" s="205"/>
      <c r="R432" s="36"/>
      <c r="S432" s="36"/>
      <c r="T432" s="36"/>
      <c r="U432" s="36"/>
      <c r="V432" s="176" t="str">
        <f>IF(SUM(L432:O432)&gt;0, (SUM(B432:D432,G432,F432)/SUM(L432:O432)/1440), "")</f>
        <v/>
      </c>
    </row>
    <row r="433" spans="1:22" x14ac:dyDescent="0.2">
      <c r="A433" s="247" t="s">
        <v>11</v>
      </c>
      <c r="B433" s="2"/>
      <c r="C433" s="2"/>
      <c r="D433" s="2"/>
      <c r="E433" s="2"/>
      <c r="F433" s="2"/>
      <c r="G433" s="2"/>
      <c r="H433" s="2"/>
      <c r="I433" s="52">
        <f t="shared" si="108"/>
        <v>0</v>
      </c>
      <c r="J433" s="3"/>
      <c r="K433" s="3"/>
      <c r="L433" s="4"/>
      <c r="M433" s="4"/>
      <c r="N433" s="4"/>
      <c r="O433" s="4"/>
      <c r="P433" s="4"/>
      <c r="Q433" s="5"/>
      <c r="R433" s="36"/>
      <c r="S433" s="36"/>
      <c r="T433" s="36"/>
      <c r="U433" s="36"/>
      <c r="V433" s="176" t="str">
        <f t="shared" si="109"/>
        <v/>
      </c>
    </row>
    <row r="434" spans="1:22" x14ac:dyDescent="0.2">
      <c r="A434" s="249">
        <f t="shared" si="110"/>
        <v>42818</v>
      </c>
      <c r="B434" s="10"/>
      <c r="C434" s="10"/>
      <c r="D434" s="10"/>
      <c r="E434" s="10"/>
      <c r="F434" s="10"/>
      <c r="G434" s="10"/>
      <c r="H434" s="10"/>
      <c r="I434" s="54">
        <f t="shared" si="108"/>
        <v>0</v>
      </c>
      <c r="J434" s="11"/>
      <c r="K434" s="11"/>
      <c r="L434" s="12"/>
      <c r="M434" s="13"/>
      <c r="N434" s="13"/>
      <c r="O434" s="13"/>
      <c r="P434" s="13"/>
      <c r="Q434" s="205"/>
      <c r="R434" s="36"/>
      <c r="S434" s="36"/>
      <c r="T434" s="36"/>
      <c r="U434" s="36"/>
      <c r="V434" s="176" t="str">
        <f t="shared" si="109"/>
        <v/>
      </c>
    </row>
    <row r="435" spans="1:22" x14ac:dyDescent="0.2">
      <c r="A435" s="247" t="s">
        <v>9</v>
      </c>
      <c r="B435" s="2"/>
      <c r="C435" s="2"/>
      <c r="D435" s="2"/>
      <c r="E435" s="2"/>
      <c r="F435" s="2"/>
      <c r="G435" s="2"/>
      <c r="H435" s="2"/>
      <c r="I435" s="52">
        <f t="shared" si="108"/>
        <v>0</v>
      </c>
      <c r="J435" s="3"/>
      <c r="K435" s="3"/>
      <c r="L435" s="4"/>
      <c r="M435" s="4"/>
      <c r="N435" s="4"/>
      <c r="O435" s="4"/>
      <c r="P435" s="4"/>
      <c r="Q435" s="204"/>
      <c r="R435" s="36"/>
      <c r="S435" s="36"/>
      <c r="T435" s="36"/>
      <c r="U435" s="36"/>
      <c r="V435" s="176" t="str">
        <f t="shared" si="109"/>
        <v/>
      </c>
    </row>
    <row r="436" spans="1:22" x14ac:dyDescent="0.2">
      <c r="A436" s="249">
        <f t="shared" si="110"/>
        <v>42819</v>
      </c>
      <c r="B436" s="6"/>
      <c r="C436" s="6"/>
      <c r="D436" s="6"/>
      <c r="E436" s="6"/>
      <c r="F436" s="6"/>
      <c r="G436" s="6"/>
      <c r="H436" s="15"/>
      <c r="I436" s="54">
        <f t="shared" si="108"/>
        <v>0</v>
      </c>
      <c r="J436" s="11"/>
      <c r="K436" s="11"/>
      <c r="L436" s="12"/>
      <c r="M436" s="13"/>
      <c r="N436" s="13"/>
      <c r="O436" s="13"/>
      <c r="P436" s="13"/>
      <c r="Q436" s="205"/>
      <c r="R436" s="36"/>
      <c r="S436" s="36"/>
      <c r="T436" s="36"/>
      <c r="U436" s="36"/>
      <c r="V436" s="176" t="str">
        <f t="shared" si="109"/>
        <v/>
      </c>
    </row>
    <row r="437" spans="1:22" x14ac:dyDescent="0.2">
      <c r="A437" s="247" t="s">
        <v>7</v>
      </c>
      <c r="B437" s="2"/>
      <c r="C437" s="2"/>
      <c r="D437" s="2"/>
      <c r="E437" s="2"/>
      <c r="F437" s="2"/>
      <c r="G437" s="2"/>
      <c r="H437" s="2"/>
      <c r="I437" s="52">
        <f t="shared" si="108"/>
        <v>0</v>
      </c>
      <c r="J437" s="3"/>
      <c r="K437" s="3"/>
      <c r="L437" s="4"/>
      <c r="M437" s="4"/>
      <c r="N437" s="4"/>
      <c r="O437" s="4"/>
      <c r="P437" s="4"/>
      <c r="Q437" s="204"/>
      <c r="R437" s="36"/>
      <c r="S437" s="36"/>
      <c r="T437" s="36"/>
      <c r="U437" s="36"/>
      <c r="V437" s="176" t="str">
        <f t="shared" si="109"/>
        <v/>
      </c>
    </row>
    <row r="438" spans="1:22" x14ac:dyDescent="0.2">
      <c r="A438" s="249">
        <f t="shared" si="110"/>
        <v>42820</v>
      </c>
      <c r="B438" s="15"/>
      <c r="C438" s="15"/>
      <c r="D438" s="15"/>
      <c r="E438" s="15"/>
      <c r="F438" s="15"/>
      <c r="G438" s="15"/>
      <c r="H438" s="15"/>
      <c r="I438" s="54">
        <f t="shared" si="108"/>
        <v>0</v>
      </c>
      <c r="J438" s="16"/>
      <c r="K438" s="16"/>
      <c r="L438" s="12"/>
      <c r="M438" s="13"/>
      <c r="N438" s="13"/>
      <c r="O438" s="13"/>
      <c r="P438" s="13"/>
      <c r="Q438" s="9"/>
      <c r="R438" s="36"/>
      <c r="S438" s="36"/>
      <c r="T438" s="36"/>
      <c r="U438" s="36"/>
      <c r="V438" s="176" t="str">
        <f t="shared" si="109"/>
        <v/>
      </c>
    </row>
    <row r="439" spans="1:22" x14ac:dyDescent="0.2">
      <c r="A439" s="247" t="s">
        <v>4</v>
      </c>
      <c r="B439" s="56">
        <f t="shared" ref="B439:G439" si="111">SUM(B425:B438)</f>
        <v>0</v>
      </c>
      <c r="C439" s="56">
        <f t="shared" si="111"/>
        <v>0</v>
      </c>
      <c r="D439" s="56">
        <f t="shared" si="111"/>
        <v>0</v>
      </c>
      <c r="E439" s="56">
        <f t="shared" si="111"/>
        <v>0</v>
      </c>
      <c r="F439" s="56">
        <f t="shared" si="111"/>
        <v>0</v>
      </c>
      <c r="G439" s="56">
        <f t="shared" si="111"/>
        <v>0</v>
      </c>
      <c r="H439" s="56">
        <f>SUM(H425:H438)</f>
        <v>0</v>
      </c>
      <c r="I439" s="57">
        <f>SUM(I425:I438)</f>
        <v>0</v>
      </c>
      <c r="J439" s="56" t="str">
        <f>IF(SUM(J425:J438)&gt;0, AVERAGE(J425:J438), "")</f>
        <v/>
      </c>
      <c r="K439" s="56" t="str">
        <f>IF(SUM(K425:K438)&gt;0, AVERAGE(K425:K438), "")</f>
        <v/>
      </c>
      <c r="L439" s="58">
        <f>SUM(L425:L438)</f>
        <v>0</v>
      </c>
      <c r="M439" s="58">
        <f>SUM(M425:M438)</f>
        <v>0</v>
      </c>
      <c r="N439" s="58">
        <f>SUM(N425:N438)</f>
        <v>0</v>
      </c>
      <c r="O439" s="58">
        <f>SUM(O425:O438)</f>
        <v>0</v>
      </c>
      <c r="P439" s="58">
        <f>SUM(P425:P438)</f>
        <v>0</v>
      </c>
      <c r="Q439" s="5"/>
      <c r="R439" s="36"/>
      <c r="S439" s="36"/>
      <c r="T439" s="36"/>
      <c r="U439" s="36"/>
      <c r="V439" s="36"/>
    </row>
    <row r="440" spans="1:22" x14ac:dyDescent="0.2">
      <c r="A440" s="250" t="s">
        <v>13</v>
      </c>
      <c r="B440" s="56">
        <f t="shared" ref="B440:G440" si="112">COUNT(B425:B438)</f>
        <v>0</v>
      </c>
      <c r="C440" s="56">
        <f t="shared" si="112"/>
        <v>0</v>
      </c>
      <c r="D440" s="56">
        <f t="shared" si="112"/>
        <v>0</v>
      </c>
      <c r="E440" s="56">
        <f t="shared" si="112"/>
        <v>0</v>
      </c>
      <c r="F440" s="56">
        <f t="shared" si="112"/>
        <v>0</v>
      </c>
      <c r="G440" s="56">
        <f t="shared" si="112"/>
        <v>0</v>
      </c>
      <c r="H440" s="56">
        <f>COUNT(H425:H438)</f>
        <v>0</v>
      </c>
      <c r="I440" s="57">
        <f>SUM(B440:H440)</f>
        <v>0</v>
      </c>
      <c r="J440" s="56"/>
      <c r="K440" s="56"/>
      <c r="L440" s="59"/>
      <c r="M440" s="59"/>
      <c r="N440" s="59"/>
      <c r="O440" s="59"/>
      <c r="P440" s="59"/>
      <c r="Q440" s="17"/>
      <c r="R440" s="36"/>
      <c r="S440" s="36"/>
      <c r="T440" s="36"/>
      <c r="U440" s="36"/>
      <c r="V440" s="36"/>
    </row>
    <row r="441" spans="1:22" x14ac:dyDescent="0.2">
      <c r="A441" s="244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36"/>
      <c r="S441" s="36"/>
      <c r="T441" s="36"/>
      <c r="U441" s="177"/>
      <c r="V441" s="176" t="str">
        <f>IF(SUM(V425:V438)&gt;0, (AVERAGE(V425:V438)), "")</f>
        <v/>
      </c>
    </row>
    <row r="442" spans="1:22" x14ac:dyDescent="0.2">
      <c r="A442" s="245" t="s">
        <v>2</v>
      </c>
      <c r="B442" s="37"/>
      <c r="C442" s="38">
        <f>C423+1</f>
        <v>13</v>
      </c>
      <c r="D442" s="39"/>
      <c r="E442" s="39"/>
      <c r="F442" s="39"/>
      <c r="G442" s="39"/>
      <c r="H442" s="39"/>
      <c r="I442" s="39"/>
      <c r="J442" s="39"/>
      <c r="K442" s="39"/>
      <c r="L442" s="40" t="str">
        <f>Start!$D$27</f>
        <v>Ju</v>
      </c>
      <c r="M442" s="40" t="str">
        <f>Start!$E$27</f>
        <v>Hi</v>
      </c>
      <c r="N442" s="40" t="str">
        <f>Start!$F$27</f>
        <v>Su</v>
      </c>
      <c r="O442" s="40" t="str">
        <f>Start!$G$27</f>
        <v>Py</v>
      </c>
      <c r="P442" s="179" t="s">
        <v>75</v>
      </c>
      <c r="Q442" s="41" t="s">
        <v>3</v>
      </c>
      <c r="R442" s="36"/>
      <c r="S442" s="36"/>
      <c r="T442" s="36"/>
      <c r="U442" s="36"/>
      <c r="V442" s="36"/>
    </row>
    <row r="443" spans="1:22" x14ac:dyDescent="0.2">
      <c r="A443" s="246"/>
      <c r="B443" s="42">
        <v>1</v>
      </c>
      <c r="C443" s="43">
        <v>2</v>
      </c>
      <c r="D443" s="44">
        <v>3</v>
      </c>
      <c r="E443" s="45">
        <v>4</v>
      </c>
      <c r="F443" s="46">
        <v>5</v>
      </c>
      <c r="G443" s="47">
        <v>6</v>
      </c>
      <c r="H443" s="235">
        <v>7</v>
      </c>
      <c r="I443" s="48" t="s">
        <v>4</v>
      </c>
      <c r="J443" s="49" t="s">
        <v>58</v>
      </c>
      <c r="K443" s="49" t="s">
        <v>59</v>
      </c>
      <c r="L443" s="50" t="s">
        <v>5</v>
      </c>
      <c r="M443" s="50" t="s">
        <v>5</v>
      </c>
      <c r="N443" s="50" t="s">
        <v>5</v>
      </c>
      <c r="O443" s="173" t="s">
        <v>5</v>
      </c>
      <c r="P443" s="173" t="s">
        <v>15</v>
      </c>
      <c r="Q443" s="51"/>
      <c r="R443" s="36"/>
      <c r="S443" s="36"/>
      <c r="T443" s="36"/>
      <c r="U443" s="36"/>
      <c r="V443" s="36"/>
    </row>
    <row r="444" spans="1:22" x14ac:dyDescent="0.2">
      <c r="A444" s="247" t="s">
        <v>6</v>
      </c>
      <c r="B444" s="2"/>
      <c r="C444" s="2"/>
      <c r="D444" s="2"/>
      <c r="E444" s="2"/>
      <c r="F444" s="2"/>
      <c r="G444" s="2"/>
      <c r="H444" s="2"/>
      <c r="I444" s="52">
        <f t="shared" ref="I444:I457" si="113">SUM(B444:H444)</f>
        <v>0</v>
      </c>
      <c r="J444" s="3"/>
      <c r="K444" s="3"/>
      <c r="L444" s="4"/>
      <c r="M444" s="4"/>
      <c r="N444" s="4"/>
      <c r="O444" s="4"/>
      <c r="P444" s="4"/>
      <c r="Q444" s="5"/>
      <c r="R444" s="36"/>
      <c r="S444" s="36"/>
      <c r="T444" s="36"/>
      <c r="U444" s="36"/>
      <c r="V444" s="176" t="str">
        <f t="shared" ref="V444:V457" si="114">IF(SUM(L444:O444)&gt;0, (SUM(B444:D444,G444,F444)/SUM(L444:O444)/1440), "")</f>
        <v/>
      </c>
    </row>
    <row r="445" spans="1:22" x14ac:dyDescent="0.2">
      <c r="A445" s="248">
        <f>A438+1</f>
        <v>42821</v>
      </c>
      <c r="B445" s="6"/>
      <c r="C445" s="6"/>
      <c r="D445" s="6"/>
      <c r="E445" s="6"/>
      <c r="F445" s="6"/>
      <c r="G445" s="6"/>
      <c r="H445" s="6"/>
      <c r="I445" s="53">
        <f t="shared" si="113"/>
        <v>0</v>
      </c>
      <c r="J445" s="7"/>
      <c r="K445" s="7"/>
      <c r="L445" s="8"/>
      <c r="M445" s="8"/>
      <c r="N445" s="8"/>
      <c r="O445" s="8"/>
      <c r="P445" s="8"/>
      <c r="Q445" s="9"/>
      <c r="R445" s="36"/>
      <c r="S445" s="36"/>
      <c r="T445" s="36"/>
      <c r="U445" s="36"/>
      <c r="V445" s="176" t="str">
        <f t="shared" si="114"/>
        <v/>
      </c>
    </row>
    <row r="446" spans="1:22" x14ac:dyDescent="0.2">
      <c r="A446" s="247" t="s">
        <v>8</v>
      </c>
      <c r="B446" s="2"/>
      <c r="C446" s="2"/>
      <c r="D446" s="2"/>
      <c r="E446" s="2"/>
      <c r="F446" s="2"/>
      <c r="G446" s="2"/>
      <c r="H446" s="2"/>
      <c r="I446" s="52">
        <f t="shared" si="113"/>
        <v>0</v>
      </c>
      <c r="J446" s="3"/>
      <c r="K446" s="3"/>
      <c r="L446" s="4"/>
      <c r="M446" s="4"/>
      <c r="N446" s="4"/>
      <c r="O446" s="4"/>
      <c r="P446" s="4"/>
      <c r="Q446" s="5"/>
      <c r="R446" s="36"/>
      <c r="S446" s="36"/>
      <c r="T446" s="36"/>
      <c r="U446" s="36"/>
      <c r="V446" s="176" t="str">
        <f t="shared" si="114"/>
        <v/>
      </c>
    </row>
    <row r="447" spans="1:22" x14ac:dyDescent="0.2">
      <c r="A447" s="248">
        <f>A445+1</f>
        <v>42822</v>
      </c>
      <c r="B447" s="10"/>
      <c r="C447" s="10"/>
      <c r="D447" s="10"/>
      <c r="E447" s="10"/>
      <c r="F447" s="10"/>
      <c r="G447" s="10"/>
      <c r="H447" s="10"/>
      <c r="I447" s="54">
        <f t="shared" si="113"/>
        <v>0</v>
      </c>
      <c r="J447" s="11"/>
      <c r="K447" s="11"/>
      <c r="L447" s="12"/>
      <c r="M447" s="13"/>
      <c r="N447" s="13"/>
      <c r="O447" s="13"/>
      <c r="P447" s="13"/>
      <c r="Q447" s="9"/>
      <c r="R447" s="36"/>
      <c r="S447" s="36"/>
      <c r="T447" s="36"/>
      <c r="U447" s="36"/>
      <c r="V447" s="176" t="str">
        <f t="shared" si="114"/>
        <v/>
      </c>
    </row>
    <row r="448" spans="1:22" x14ac:dyDescent="0.2">
      <c r="A448" s="247" t="s">
        <v>10</v>
      </c>
      <c r="B448" s="2"/>
      <c r="C448" s="2"/>
      <c r="D448" s="2"/>
      <c r="E448" s="2"/>
      <c r="F448" s="2"/>
      <c r="G448" s="143"/>
      <c r="H448" s="143"/>
      <c r="I448" s="52">
        <f t="shared" si="113"/>
        <v>0</v>
      </c>
      <c r="J448" s="3"/>
      <c r="K448" s="3"/>
      <c r="L448" s="4"/>
      <c r="M448" s="4"/>
      <c r="N448" s="4"/>
      <c r="O448" s="4"/>
      <c r="P448" s="4"/>
      <c r="Q448" s="5"/>
      <c r="R448" s="36"/>
      <c r="S448" s="36"/>
      <c r="T448" s="36"/>
      <c r="U448" s="36"/>
      <c r="V448" s="176" t="str">
        <f t="shared" si="114"/>
        <v/>
      </c>
    </row>
    <row r="449" spans="1:22" x14ac:dyDescent="0.2">
      <c r="A449" s="249">
        <f>A447+1</f>
        <v>42823</v>
      </c>
      <c r="B449" s="6"/>
      <c r="C449" s="6"/>
      <c r="D449" s="6"/>
      <c r="E449" s="6"/>
      <c r="F449" s="6"/>
      <c r="G449" s="6"/>
      <c r="H449" s="6"/>
      <c r="I449" s="53">
        <f t="shared" si="113"/>
        <v>0</v>
      </c>
      <c r="J449" s="7"/>
      <c r="K449" s="7"/>
      <c r="L449" s="14"/>
      <c r="M449" s="8"/>
      <c r="N449" s="8"/>
      <c r="O449" s="8"/>
      <c r="P449" s="8"/>
      <c r="Q449" s="9"/>
      <c r="R449" s="36"/>
      <c r="S449" s="36"/>
      <c r="T449" s="36"/>
      <c r="U449" s="36"/>
      <c r="V449" s="176" t="str">
        <f t="shared" si="114"/>
        <v/>
      </c>
    </row>
    <row r="450" spans="1:22" x14ac:dyDescent="0.2">
      <c r="A450" s="249" t="s">
        <v>12</v>
      </c>
      <c r="B450" s="2"/>
      <c r="C450" s="2"/>
      <c r="D450" s="2"/>
      <c r="E450" s="2"/>
      <c r="F450" s="2"/>
      <c r="G450" s="2"/>
      <c r="H450" s="2"/>
      <c r="I450" s="52">
        <f t="shared" si="113"/>
        <v>0</v>
      </c>
      <c r="J450" s="3"/>
      <c r="K450" s="3"/>
      <c r="L450" s="4"/>
      <c r="M450" s="4"/>
      <c r="N450" s="4"/>
      <c r="O450" s="4"/>
      <c r="P450" s="4"/>
      <c r="Q450" s="5"/>
      <c r="R450" s="36"/>
      <c r="S450" s="36"/>
      <c r="T450" s="36"/>
      <c r="U450" s="36"/>
      <c r="V450" s="176" t="str">
        <f t="shared" si="114"/>
        <v/>
      </c>
    </row>
    <row r="451" spans="1:22" x14ac:dyDescent="0.2">
      <c r="A451" s="249">
        <f t="shared" ref="A451:A457" si="115">A449+1</f>
        <v>42824</v>
      </c>
      <c r="B451" s="10"/>
      <c r="C451" s="10"/>
      <c r="D451" s="10"/>
      <c r="E451" s="10"/>
      <c r="F451" s="10"/>
      <c r="G451" s="10"/>
      <c r="H451" s="10"/>
      <c r="I451" s="54">
        <f t="shared" si="113"/>
        <v>0</v>
      </c>
      <c r="J451" s="11"/>
      <c r="K451" s="11"/>
      <c r="L451" s="12"/>
      <c r="M451" s="13"/>
      <c r="N451" s="13"/>
      <c r="O451" s="13"/>
      <c r="P451" s="13"/>
      <c r="Q451" s="9"/>
      <c r="R451" s="36"/>
      <c r="S451" s="36"/>
      <c r="T451" s="36"/>
      <c r="U451" s="36"/>
      <c r="V451" s="176" t="str">
        <f t="shared" si="114"/>
        <v/>
      </c>
    </row>
    <row r="452" spans="1:22" x14ac:dyDescent="0.2">
      <c r="A452" s="247" t="s">
        <v>11</v>
      </c>
      <c r="B452" s="2"/>
      <c r="C452" s="2"/>
      <c r="D452" s="2"/>
      <c r="E452" s="2"/>
      <c r="F452" s="2"/>
      <c r="G452" s="2"/>
      <c r="H452" s="2"/>
      <c r="I452" s="52">
        <f t="shared" si="113"/>
        <v>0</v>
      </c>
      <c r="J452" s="3"/>
      <c r="K452" s="3"/>
      <c r="L452" s="4"/>
      <c r="M452" s="4"/>
      <c r="N452" s="4"/>
      <c r="O452" s="4"/>
      <c r="P452" s="4"/>
      <c r="Q452" s="5"/>
      <c r="R452" s="36"/>
      <c r="S452" s="36"/>
      <c r="T452" s="36"/>
      <c r="U452" s="36"/>
      <c r="V452" s="176" t="str">
        <f t="shared" si="114"/>
        <v/>
      </c>
    </row>
    <row r="453" spans="1:22" x14ac:dyDescent="0.2">
      <c r="A453" s="249">
        <f t="shared" si="115"/>
        <v>42825</v>
      </c>
      <c r="B453" s="10"/>
      <c r="C453" s="10"/>
      <c r="D453" s="10"/>
      <c r="E453" s="10"/>
      <c r="F453" s="10"/>
      <c r="G453" s="10"/>
      <c r="H453" s="10"/>
      <c r="I453" s="54">
        <f t="shared" si="113"/>
        <v>0</v>
      </c>
      <c r="J453" s="11"/>
      <c r="K453" s="11"/>
      <c r="L453" s="12"/>
      <c r="M453" s="13"/>
      <c r="N453" s="13"/>
      <c r="O453" s="13"/>
      <c r="P453" s="13"/>
      <c r="Q453" s="205"/>
      <c r="R453" s="36"/>
      <c r="S453" s="36"/>
      <c r="T453" s="36"/>
      <c r="U453" s="36"/>
      <c r="V453" s="176" t="str">
        <f t="shared" si="114"/>
        <v/>
      </c>
    </row>
    <row r="454" spans="1:22" x14ac:dyDescent="0.2">
      <c r="A454" s="247" t="s">
        <v>9</v>
      </c>
      <c r="B454" s="2"/>
      <c r="C454" s="2"/>
      <c r="D454" s="2"/>
      <c r="E454" s="2"/>
      <c r="F454" s="2"/>
      <c r="G454" s="2"/>
      <c r="H454" s="2"/>
      <c r="I454" s="52">
        <f t="shared" si="113"/>
        <v>0</v>
      </c>
      <c r="J454" s="3"/>
      <c r="K454" s="3"/>
      <c r="L454" s="4"/>
      <c r="M454" s="4"/>
      <c r="N454" s="4"/>
      <c r="O454" s="4"/>
      <c r="P454" s="4"/>
      <c r="Q454" s="5"/>
      <c r="R454" s="36"/>
      <c r="S454" s="36"/>
      <c r="T454" s="36"/>
      <c r="U454" s="36"/>
      <c r="V454" s="176" t="str">
        <f t="shared" si="114"/>
        <v/>
      </c>
    </row>
    <row r="455" spans="1:22" x14ac:dyDescent="0.2">
      <c r="A455" s="249">
        <f t="shared" si="115"/>
        <v>42826</v>
      </c>
      <c r="B455" s="10"/>
      <c r="C455" s="10"/>
      <c r="D455" s="10"/>
      <c r="E455" s="10"/>
      <c r="F455" s="10"/>
      <c r="G455" s="10"/>
      <c r="H455" s="10"/>
      <c r="I455" s="54">
        <f t="shared" si="113"/>
        <v>0</v>
      </c>
      <c r="J455" s="11"/>
      <c r="K455" s="11"/>
      <c r="L455" s="12"/>
      <c r="M455" s="13"/>
      <c r="N455" s="13"/>
      <c r="O455" s="13"/>
      <c r="P455" s="13"/>
      <c r="Q455" s="205"/>
      <c r="R455" s="36"/>
      <c r="S455" s="36"/>
      <c r="T455" s="36"/>
      <c r="U455" s="36"/>
      <c r="V455" s="176" t="str">
        <f t="shared" si="114"/>
        <v/>
      </c>
    </row>
    <row r="456" spans="1:22" x14ac:dyDescent="0.2">
      <c r="A456" s="247" t="s">
        <v>7</v>
      </c>
      <c r="B456" s="2"/>
      <c r="C456" s="2"/>
      <c r="D456" s="2"/>
      <c r="E456" s="2"/>
      <c r="F456" s="2"/>
      <c r="G456" s="2"/>
      <c r="H456" s="2"/>
      <c r="I456" s="52">
        <f t="shared" si="113"/>
        <v>0</v>
      </c>
      <c r="J456" s="3"/>
      <c r="K456" s="3"/>
      <c r="L456" s="4"/>
      <c r="M456" s="4"/>
      <c r="N456" s="4"/>
      <c r="O456" s="4"/>
      <c r="P456" s="4"/>
      <c r="Q456" s="5"/>
      <c r="R456" s="36"/>
      <c r="S456" s="36"/>
      <c r="T456" s="36"/>
      <c r="U456" s="36"/>
      <c r="V456" s="176" t="str">
        <f t="shared" si="114"/>
        <v/>
      </c>
    </row>
    <row r="457" spans="1:22" x14ac:dyDescent="0.2">
      <c r="A457" s="249">
        <f t="shared" si="115"/>
        <v>42827</v>
      </c>
      <c r="B457" s="15"/>
      <c r="C457" s="15"/>
      <c r="D457" s="15"/>
      <c r="E457" s="15"/>
      <c r="F457" s="15"/>
      <c r="G457" s="15"/>
      <c r="H457" s="15"/>
      <c r="I457" s="54">
        <f t="shared" si="113"/>
        <v>0</v>
      </c>
      <c r="J457" s="16"/>
      <c r="K457" s="16"/>
      <c r="L457" s="12"/>
      <c r="M457" s="13"/>
      <c r="N457" s="13"/>
      <c r="O457" s="13"/>
      <c r="P457" s="13"/>
      <c r="Q457" s="9"/>
      <c r="R457" s="36"/>
      <c r="S457" s="36"/>
      <c r="T457" s="36"/>
      <c r="U457" s="36"/>
      <c r="V457" s="176" t="str">
        <f t="shared" si="114"/>
        <v/>
      </c>
    </row>
    <row r="458" spans="1:22" x14ac:dyDescent="0.2">
      <c r="A458" s="247" t="s">
        <v>4</v>
      </c>
      <c r="B458" s="56">
        <f t="shared" ref="B458:G458" si="116">SUM(B444:B457)</f>
        <v>0</v>
      </c>
      <c r="C458" s="56">
        <f t="shared" si="116"/>
        <v>0</v>
      </c>
      <c r="D458" s="56">
        <f t="shared" si="116"/>
        <v>0</v>
      </c>
      <c r="E458" s="56">
        <f t="shared" si="116"/>
        <v>0</v>
      </c>
      <c r="F458" s="56">
        <f t="shared" si="116"/>
        <v>0</v>
      </c>
      <c r="G458" s="56">
        <f t="shared" si="116"/>
        <v>0</v>
      </c>
      <c r="H458" s="56">
        <f>SUM(H444:H457)</f>
        <v>0</v>
      </c>
      <c r="I458" s="57">
        <f>SUM(I444:I457)</f>
        <v>0</v>
      </c>
      <c r="J458" s="56" t="str">
        <f>IF(SUM(J444:J457)&gt;0, AVERAGE(J444:J457), "")</f>
        <v/>
      </c>
      <c r="K458" s="56" t="str">
        <f>IF(SUM(K444:K457)&gt;0, AVERAGE(K444:K457), "")</f>
        <v/>
      </c>
      <c r="L458" s="58">
        <f>SUM(L444:L457)</f>
        <v>0</v>
      </c>
      <c r="M458" s="58">
        <f>SUM(M444:M457)</f>
        <v>0</v>
      </c>
      <c r="N458" s="58">
        <f>SUM(N444:N457)</f>
        <v>0</v>
      </c>
      <c r="O458" s="58">
        <f>SUM(O444:O457)</f>
        <v>0</v>
      </c>
      <c r="P458" s="58">
        <f>SUM(P444:P457)</f>
        <v>0</v>
      </c>
      <c r="Q458" s="5"/>
      <c r="R458" s="36"/>
      <c r="S458" s="36"/>
      <c r="T458" s="36"/>
      <c r="U458" s="36"/>
      <c r="V458" s="36"/>
    </row>
    <row r="459" spans="1:22" x14ac:dyDescent="0.2">
      <c r="A459" s="250" t="s">
        <v>13</v>
      </c>
      <c r="B459" s="56">
        <f t="shared" ref="B459:G459" si="117">COUNT(B444:B457)</f>
        <v>0</v>
      </c>
      <c r="C459" s="56">
        <f t="shared" si="117"/>
        <v>0</v>
      </c>
      <c r="D459" s="56">
        <f t="shared" si="117"/>
        <v>0</v>
      </c>
      <c r="E459" s="56">
        <f t="shared" si="117"/>
        <v>0</v>
      </c>
      <c r="F459" s="56">
        <f t="shared" si="117"/>
        <v>0</v>
      </c>
      <c r="G459" s="56">
        <f t="shared" si="117"/>
        <v>0</v>
      </c>
      <c r="H459" s="56">
        <f>COUNT(H444:H457)</f>
        <v>0</v>
      </c>
      <c r="I459" s="57">
        <f>SUM(B459:H459)</f>
        <v>0</v>
      </c>
      <c r="J459" s="56"/>
      <c r="K459" s="56"/>
      <c r="L459" s="59"/>
      <c r="M459" s="59"/>
      <c r="N459" s="59"/>
      <c r="O459" s="59"/>
      <c r="P459" s="59"/>
      <c r="Q459" s="17"/>
      <c r="R459" s="36"/>
      <c r="S459" s="36"/>
      <c r="T459" s="36"/>
      <c r="U459" s="36"/>
      <c r="V459" s="36"/>
    </row>
    <row r="460" spans="1:22" x14ac:dyDescent="0.2">
      <c r="A460" s="244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36"/>
      <c r="S460" s="36"/>
      <c r="T460" s="36"/>
      <c r="U460" s="177"/>
      <c r="V460" s="176" t="str">
        <f>IF(SUM(V444:V457)&gt;0, (AVERAGE(V444:V457)), "")</f>
        <v/>
      </c>
    </row>
    <row r="461" spans="1:22" x14ac:dyDescent="0.2">
      <c r="A461" s="245" t="s">
        <v>2</v>
      </c>
      <c r="B461" s="37"/>
      <c r="C461" s="38">
        <f>C442+1</f>
        <v>14</v>
      </c>
      <c r="D461" s="39"/>
      <c r="E461" s="39"/>
      <c r="F461" s="39"/>
      <c r="G461" s="39"/>
      <c r="H461" s="39"/>
      <c r="I461" s="39"/>
      <c r="J461" s="39"/>
      <c r="K461" s="39"/>
      <c r="L461" s="40" t="str">
        <f>Start!$D$27</f>
        <v>Ju</v>
      </c>
      <c r="M461" s="40" t="str">
        <f>Start!$E$27</f>
        <v>Hi</v>
      </c>
      <c r="N461" s="40" t="str">
        <f>Start!$F$27</f>
        <v>Su</v>
      </c>
      <c r="O461" s="40" t="str">
        <f>Start!$G$27</f>
        <v>Py</v>
      </c>
      <c r="P461" s="179" t="s">
        <v>75</v>
      </c>
      <c r="Q461" s="41" t="s">
        <v>3</v>
      </c>
      <c r="R461" s="36"/>
      <c r="S461" s="36"/>
      <c r="T461" s="36"/>
      <c r="U461" s="36"/>
      <c r="V461" s="36"/>
    </row>
    <row r="462" spans="1:22" x14ac:dyDescent="0.2">
      <c r="A462" s="246"/>
      <c r="B462" s="42">
        <v>1</v>
      </c>
      <c r="C462" s="43">
        <v>2</v>
      </c>
      <c r="D462" s="44">
        <v>3</v>
      </c>
      <c r="E462" s="45">
        <v>4</v>
      </c>
      <c r="F462" s="46">
        <v>5</v>
      </c>
      <c r="G462" s="47">
        <v>6</v>
      </c>
      <c r="H462" s="235">
        <v>7</v>
      </c>
      <c r="I462" s="48" t="s">
        <v>4</v>
      </c>
      <c r="J462" s="49" t="s">
        <v>58</v>
      </c>
      <c r="K462" s="49" t="s">
        <v>59</v>
      </c>
      <c r="L462" s="50" t="s">
        <v>5</v>
      </c>
      <c r="M462" s="50" t="s">
        <v>5</v>
      </c>
      <c r="N462" s="50" t="s">
        <v>5</v>
      </c>
      <c r="O462" s="173" t="s">
        <v>5</v>
      </c>
      <c r="P462" s="173" t="s">
        <v>15</v>
      </c>
      <c r="Q462" s="51"/>
      <c r="R462" s="36"/>
      <c r="S462" s="36"/>
      <c r="T462" s="36"/>
      <c r="U462" s="36"/>
      <c r="V462" s="36"/>
    </row>
    <row r="463" spans="1:22" x14ac:dyDescent="0.2">
      <c r="A463" s="247" t="s">
        <v>6</v>
      </c>
      <c r="B463" s="2"/>
      <c r="C463" s="2"/>
      <c r="D463" s="2"/>
      <c r="E463" s="2"/>
      <c r="F463" s="2"/>
      <c r="G463" s="2"/>
      <c r="H463" s="2"/>
      <c r="I463" s="52">
        <f t="shared" ref="I463:I476" si="118">SUM(B463:H463)</f>
        <v>0</v>
      </c>
      <c r="J463" s="3"/>
      <c r="K463" s="3"/>
      <c r="L463" s="4"/>
      <c r="M463" s="4"/>
      <c r="N463" s="4"/>
      <c r="O463" s="4"/>
      <c r="P463" s="4"/>
      <c r="Q463" s="5"/>
      <c r="R463" s="36"/>
      <c r="S463" s="36"/>
      <c r="T463" s="36"/>
      <c r="U463" s="36"/>
      <c r="V463" s="176" t="str">
        <f t="shared" ref="V463:V476" si="119">IF(SUM(L463:O463)&gt;0, (SUM(B463:D463,G463,F463)/SUM(L463:O463)/1440), "")</f>
        <v/>
      </c>
    </row>
    <row r="464" spans="1:22" x14ac:dyDescent="0.2">
      <c r="A464" s="248">
        <f>A457+1</f>
        <v>42828</v>
      </c>
      <c r="B464" s="6"/>
      <c r="C464" s="6"/>
      <c r="D464" s="6"/>
      <c r="E464" s="6"/>
      <c r="F464" s="6"/>
      <c r="G464" s="6"/>
      <c r="H464" s="6"/>
      <c r="I464" s="53">
        <f t="shared" si="118"/>
        <v>0</v>
      </c>
      <c r="J464" s="7"/>
      <c r="K464" s="7"/>
      <c r="L464" s="8"/>
      <c r="M464" s="8"/>
      <c r="N464" s="8"/>
      <c r="O464" s="8"/>
      <c r="P464" s="8"/>
      <c r="Q464" s="9"/>
      <c r="R464" s="36"/>
      <c r="S464" s="36"/>
      <c r="T464" s="36"/>
      <c r="U464" s="36"/>
      <c r="V464" s="176" t="str">
        <f t="shared" si="119"/>
        <v/>
      </c>
    </row>
    <row r="465" spans="1:22" x14ac:dyDescent="0.2">
      <c r="A465" s="247" t="s">
        <v>8</v>
      </c>
      <c r="B465" s="2"/>
      <c r="C465" s="2"/>
      <c r="D465" s="2"/>
      <c r="E465" s="2"/>
      <c r="F465" s="2"/>
      <c r="G465" s="2"/>
      <c r="H465" s="2"/>
      <c r="I465" s="52">
        <f t="shared" si="118"/>
        <v>0</v>
      </c>
      <c r="J465" s="3"/>
      <c r="K465" s="3"/>
      <c r="L465" s="4"/>
      <c r="M465" s="4"/>
      <c r="N465" s="4"/>
      <c r="O465" s="4"/>
      <c r="P465" s="4"/>
      <c r="Q465" s="5"/>
      <c r="R465" s="36"/>
      <c r="S465" s="36"/>
      <c r="T465" s="36"/>
      <c r="U465" s="36"/>
      <c r="V465" s="176" t="str">
        <f t="shared" si="119"/>
        <v/>
      </c>
    </row>
    <row r="466" spans="1:22" x14ac:dyDescent="0.2">
      <c r="A466" s="248">
        <f>A464+1</f>
        <v>42829</v>
      </c>
      <c r="B466" s="10"/>
      <c r="C466" s="10"/>
      <c r="D466" s="10"/>
      <c r="E466" s="10"/>
      <c r="F466" s="10"/>
      <c r="G466" s="10"/>
      <c r="H466" s="10"/>
      <c r="I466" s="54">
        <f t="shared" si="118"/>
        <v>0</v>
      </c>
      <c r="J466" s="11"/>
      <c r="K466" s="11"/>
      <c r="L466" s="12"/>
      <c r="M466" s="13"/>
      <c r="N466" s="13"/>
      <c r="O466" s="13"/>
      <c r="P466" s="13"/>
      <c r="Q466" s="205"/>
      <c r="R466" s="36"/>
      <c r="S466" s="36"/>
      <c r="T466" s="36"/>
      <c r="U466" s="36"/>
      <c r="V466" s="176" t="str">
        <f t="shared" si="119"/>
        <v/>
      </c>
    </row>
    <row r="467" spans="1:22" x14ac:dyDescent="0.2">
      <c r="A467" s="247" t="s">
        <v>10</v>
      </c>
      <c r="B467" s="2"/>
      <c r="C467" s="2"/>
      <c r="D467" s="2"/>
      <c r="E467" s="2"/>
      <c r="F467" s="2"/>
      <c r="G467" s="143"/>
      <c r="H467" s="143"/>
      <c r="I467" s="52">
        <f t="shared" si="118"/>
        <v>0</v>
      </c>
      <c r="J467" s="3"/>
      <c r="K467" s="3"/>
      <c r="L467" s="4"/>
      <c r="M467" s="4"/>
      <c r="N467" s="4"/>
      <c r="O467" s="4"/>
      <c r="P467" s="4"/>
      <c r="Q467" s="204"/>
      <c r="R467" s="36"/>
      <c r="S467" s="36"/>
      <c r="T467" s="36"/>
      <c r="U467" s="36"/>
      <c r="V467" s="176" t="str">
        <f t="shared" si="119"/>
        <v/>
      </c>
    </row>
    <row r="468" spans="1:22" x14ac:dyDescent="0.2">
      <c r="A468" s="249">
        <f>A466+1</f>
        <v>42830</v>
      </c>
      <c r="B468" s="6"/>
      <c r="C468" s="6"/>
      <c r="D468" s="6"/>
      <c r="E468" s="6"/>
      <c r="F468" s="6"/>
      <c r="G468" s="6"/>
      <c r="H468" s="6"/>
      <c r="I468" s="53">
        <f t="shared" si="118"/>
        <v>0</v>
      </c>
      <c r="J468" s="7"/>
      <c r="K468" s="7"/>
      <c r="L468" s="14"/>
      <c r="M468" s="8"/>
      <c r="N468" s="8"/>
      <c r="O468" s="8"/>
      <c r="P468" s="8"/>
      <c r="Q468" s="9"/>
      <c r="R468" s="36"/>
      <c r="S468" s="36"/>
      <c r="T468" s="36"/>
      <c r="U468" s="36"/>
      <c r="V468" s="176" t="str">
        <f t="shared" si="119"/>
        <v/>
      </c>
    </row>
    <row r="469" spans="1:22" x14ac:dyDescent="0.2">
      <c r="A469" s="249" t="s">
        <v>12</v>
      </c>
      <c r="B469" s="2"/>
      <c r="C469" s="2"/>
      <c r="D469" s="2"/>
      <c r="E469" s="2"/>
      <c r="F469" s="2"/>
      <c r="G469" s="2"/>
      <c r="H469" s="2"/>
      <c r="I469" s="52">
        <f t="shared" si="118"/>
        <v>0</v>
      </c>
      <c r="J469" s="3"/>
      <c r="K469" s="3"/>
      <c r="L469" s="4"/>
      <c r="M469" s="4"/>
      <c r="N469" s="4"/>
      <c r="O469" s="4"/>
      <c r="P469" s="4"/>
      <c r="Q469" s="5"/>
      <c r="R469" s="36"/>
      <c r="S469" s="36"/>
      <c r="T469" s="36"/>
      <c r="U469" s="36"/>
      <c r="V469" s="176" t="str">
        <f t="shared" si="119"/>
        <v/>
      </c>
    </row>
    <row r="470" spans="1:22" x14ac:dyDescent="0.2">
      <c r="A470" s="249">
        <f t="shared" ref="A470:A476" si="120">A468+1</f>
        <v>42831</v>
      </c>
      <c r="B470" s="10"/>
      <c r="C470" s="10"/>
      <c r="D470" s="10"/>
      <c r="E470" s="10"/>
      <c r="F470" s="10"/>
      <c r="G470" s="10"/>
      <c r="H470" s="10"/>
      <c r="I470" s="54">
        <f t="shared" si="118"/>
        <v>0</v>
      </c>
      <c r="J470" s="11"/>
      <c r="K470" s="11"/>
      <c r="L470" s="12"/>
      <c r="M470" s="13"/>
      <c r="N470" s="13"/>
      <c r="O470" s="13"/>
      <c r="P470" s="13"/>
      <c r="Q470" s="9"/>
      <c r="R470" s="36"/>
      <c r="S470" s="36"/>
      <c r="T470" s="36"/>
      <c r="U470" s="36"/>
      <c r="V470" s="176" t="str">
        <f t="shared" si="119"/>
        <v/>
      </c>
    </row>
    <row r="471" spans="1:22" x14ac:dyDescent="0.2">
      <c r="A471" s="247" t="s">
        <v>11</v>
      </c>
      <c r="B471" s="2"/>
      <c r="C471" s="2"/>
      <c r="D471" s="2"/>
      <c r="E471" s="2"/>
      <c r="F471" s="2"/>
      <c r="G471" s="2"/>
      <c r="H471" s="2"/>
      <c r="I471" s="52">
        <f t="shared" si="118"/>
        <v>0</v>
      </c>
      <c r="J471" s="3"/>
      <c r="K471" s="3"/>
      <c r="L471" s="4"/>
      <c r="M471" s="4"/>
      <c r="N471" s="4"/>
      <c r="O471" s="4"/>
      <c r="P471" s="4"/>
      <c r="Q471" s="5"/>
      <c r="R471" s="36"/>
      <c r="S471" s="36"/>
      <c r="T471" s="36"/>
      <c r="U471" s="36"/>
      <c r="V471" s="176" t="str">
        <f t="shared" si="119"/>
        <v/>
      </c>
    </row>
    <row r="472" spans="1:22" x14ac:dyDescent="0.2">
      <c r="A472" s="249">
        <f t="shared" si="120"/>
        <v>42832</v>
      </c>
      <c r="B472" s="10"/>
      <c r="C472" s="10"/>
      <c r="D472" s="10"/>
      <c r="E472" s="10"/>
      <c r="F472" s="10"/>
      <c r="G472" s="10"/>
      <c r="H472" s="10"/>
      <c r="I472" s="54">
        <f t="shared" si="118"/>
        <v>0</v>
      </c>
      <c r="J472" s="11"/>
      <c r="K472" s="11"/>
      <c r="L472" s="12"/>
      <c r="M472" s="13"/>
      <c r="N472" s="13"/>
      <c r="O472" s="13"/>
      <c r="P472" s="13"/>
      <c r="Q472" s="205"/>
      <c r="R472" s="36"/>
      <c r="S472" s="36"/>
      <c r="T472" s="36"/>
      <c r="U472" s="36"/>
      <c r="V472" s="176" t="str">
        <f t="shared" si="119"/>
        <v/>
      </c>
    </row>
    <row r="473" spans="1:22" x14ac:dyDescent="0.2">
      <c r="A473" s="247" t="s">
        <v>9</v>
      </c>
      <c r="B473" s="2"/>
      <c r="C473" s="2"/>
      <c r="D473" s="2"/>
      <c r="E473" s="2"/>
      <c r="F473" s="2"/>
      <c r="G473" s="2"/>
      <c r="H473" s="2"/>
      <c r="I473" s="52">
        <f t="shared" si="118"/>
        <v>0</v>
      </c>
      <c r="J473" s="3"/>
      <c r="K473" s="3"/>
      <c r="L473" s="4"/>
      <c r="M473" s="4"/>
      <c r="N473" s="4"/>
      <c r="O473" s="4"/>
      <c r="P473" s="4"/>
      <c r="Q473" s="204"/>
      <c r="R473" s="36"/>
      <c r="S473" s="36"/>
      <c r="T473" s="36"/>
      <c r="U473" s="36"/>
      <c r="V473" s="176" t="str">
        <f t="shared" si="119"/>
        <v/>
      </c>
    </row>
    <row r="474" spans="1:22" x14ac:dyDescent="0.2">
      <c r="A474" s="249">
        <f t="shared" si="120"/>
        <v>42833</v>
      </c>
      <c r="B474" s="10"/>
      <c r="C474" s="10"/>
      <c r="D474" s="10"/>
      <c r="E474" s="10"/>
      <c r="F474" s="10"/>
      <c r="G474" s="10"/>
      <c r="H474" s="10"/>
      <c r="I474" s="54">
        <f t="shared" si="118"/>
        <v>0</v>
      </c>
      <c r="J474" s="11"/>
      <c r="K474" s="11"/>
      <c r="L474" s="12"/>
      <c r="M474" s="13"/>
      <c r="N474" s="13"/>
      <c r="O474" s="13"/>
      <c r="P474" s="13"/>
      <c r="Q474" s="9"/>
      <c r="R474" s="36"/>
      <c r="S474" s="36"/>
      <c r="T474" s="36"/>
      <c r="U474" s="36"/>
      <c r="V474" s="176" t="str">
        <f t="shared" si="119"/>
        <v/>
      </c>
    </row>
    <row r="475" spans="1:22" x14ac:dyDescent="0.2">
      <c r="A475" s="247" t="s">
        <v>7</v>
      </c>
      <c r="B475" s="2"/>
      <c r="C475" s="2"/>
      <c r="D475" s="2"/>
      <c r="E475" s="2"/>
      <c r="F475" s="2"/>
      <c r="G475" s="2"/>
      <c r="H475" s="2"/>
      <c r="I475" s="52">
        <f t="shared" si="118"/>
        <v>0</v>
      </c>
      <c r="J475" s="3"/>
      <c r="K475" s="3"/>
      <c r="L475" s="4"/>
      <c r="M475" s="4"/>
      <c r="N475" s="4"/>
      <c r="O475" s="4"/>
      <c r="P475" s="4"/>
      <c r="Q475" s="204"/>
      <c r="R475" s="36"/>
      <c r="S475" s="36"/>
      <c r="T475" s="36"/>
      <c r="U475" s="36"/>
      <c r="V475" s="176" t="str">
        <f t="shared" si="119"/>
        <v/>
      </c>
    </row>
    <row r="476" spans="1:22" x14ac:dyDescent="0.2">
      <c r="A476" s="249">
        <f t="shared" si="120"/>
        <v>42834</v>
      </c>
      <c r="B476" s="15"/>
      <c r="C476" s="15"/>
      <c r="D476" s="15"/>
      <c r="E476" s="15"/>
      <c r="F476" s="15"/>
      <c r="G476" s="15"/>
      <c r="H476" s="15"/>
      <c r="I476" s="54">
        <f t="shared" si="118"/>
        <v>0</v>
      </c>
      <c r="J476" s="16"/>
      <c r="K476" s="16"/>
      <c r="L476" s="12"/>
      <c r="M476" s="13"/>
      <c r="N476" s="13"/>
      <c r="O476" s="13"/>
      <c r="P476" s="13"/>
      <c r="Q476" s="9"/>
      <c r="R476" s="36"/>
      <c r="S476" s="36"/>
      <c r="T476" s="36"/>
      <c r="U476" s="36"/>
      <c r="V476" s="176" t="str">
        <f t="shared" si="119"/>
        <v/>
      </c>
    </row>
    <row r="477" spans="1:22" x14ac:dyDescent="0.2">
      <c r="A477" s="247" t="s">
        <v>4</v>
      </c>
      <c r="B477" s="56">
        <f t="shared" ref="B477:G477" si="121">SUM(B463:B476)</f>
        <v>0</v>
      </c>
      <c r="C477" s="56">
        <f t="shared" si="121"/>
        <v>0</v>
      </c>
      <c r="D477" s="56">
        <f t="shared" si="121"/>
        <v>0</v>
      </c>
      <c r="E477" s="56">
        <f t="shared" si="121"/>
        <v>0</v>
      </c>
      <c r="F477" s="56">
        <f t="shared" si="121"/>
        <v>0</v>
      </c>
      <c r="G477" s="56">
        <f t="shared" si="121"/>
        <v>0</v>
      </c>
      <c r="H477" s="56">
        <f>SUM(H463:H476)</f>
        <v>0</v>
      </c>
      <c r="I477" s="57">
        <f>SUM(I463:I476)</f>
        <v>0</v>
      </c>
      <c r="J477" s="56" t="str">
        <f>IF(SUM(J463:J476)&gt;0, AVERAGE(J463:J476), "")</f>
        <v/>
      </c>
      <c r="K477" s="56" t="str">
        <f>IF(SUM(K463:K476)&gt;0, AVERAGE(K463:K476), "")</f>
        <v/>
      </c>
      <c r="L477" s="58">
        <f>SUM(L463:L476)</f>
        <v>0</v>
      </c>
      <c r="M477" s="58">
        <f>SUM(M463:M476)</f>
        <v>0</v>
      </c>
      <c r="N477" s="58">
        <f>SUM(N463:N476)</f>
        <v>0</v>
      </c>
      <c r="O477" s="58">
        <f>SUM(O463:O476)</f>
        <v>0</v>
      </c>
      <c r="P477" s="58">
        <f>SUM(P463:P476)</f>
        <v>0</v>
      </c>
      <c r="Q477" s="5"/>
      <c r="R477" s="36"/>
      <c r="S477" s="36"/>
      <c r="T477" s="36"/>
      <c r="U477" s="36"/>
      <c r="V477" s="36"/>
    </row>
    <row r="478" spans="1:22" x14ac:dyDescent="0.2">
      <c r="A478" s="250" t="s">
        <v>13</v>
      </c>
      <c r="B478" s="56">
        <f t="shared" ref="B478:G478" si="122">COUNT(B463:B476)</f>
        <v>0</v>
      </c>
      <c r="C478" s="56">
        <f t="shared" si="122"/>
        <v>0</v>
      </c>
      <c r="D478" s="56">
        <f t="shared" si="122"/>
        <v>0</v>
      </c>
      <c r="E478" s="56">
        <f t="shared" si="122"/>
        <v>0</v>
      </c>
      <c r="F478" s="56">
        <f t="shared" si="122"/>
        <v>0</v>
      </c>
      <c r="G478" s="56">
        <f t="shared" si="122"/>
        <v>0</v>
      </c>
      <c r="H478" s="56">
        <f>COUNT(H463:H476)</f>
        <v>0</v>
      </c>
      <c r="I478" s="57">
        <f>SUM(B478:H478)</f>
        <v>0</v>
      </c>
      <c r="J478" s="56"/>
      <c r="K478" s="56"/>
      <c r="L478" s="59"/>
      <c r="M478" s="59"/>
      <c r="N478" s="59"/>
      <c r="O478" s="59"/>
      <c r="P478" s="59"/>
      <c r="Q478" s="17"/>
      <c r="R478" s="36"/>
      <c r="S478" s="36"/>
      <c r="T478" s="36"/>
      <c r="U478" s="36"/>
      <c r="V478" s="36"/>
    </row>
    <row r="479" spans="1:22" x14ac:dyDescent="0.2">
      <c r="A479" s="244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36"/>
      <c r="S479" s="36"/>
      <c r="T479" s="36"/>
      <c r="U479" s="177"/>
      <c r="V479" s="176" t="str">
        <f>IF(SUM(V463:V476)&gt;0, (AVERAGE(V463:V476)), "")</f>
        <v/>
      </c>
    </row>
    <row r="480" spans="1:22" x14ac:dyDescent="0.2">
      <c r="A480" s="245" t="s">
        <v>2</v>
      </c>
      <c r="B480" s="37"/>
      <c r="C480" s="38">
        <f>C461+1</f>
        <v>15</v>
      </c>
      <c r="D480" s="39"/>
      <c r="E480" s="39"/>
      <c r="F480" s="39"/>
      <c r="G480" s="39"/>
      <c r="H480" s="39"/>
      <c r="I480" s="39"/>
      <c r="J480" s="39"/>
      <c r="K480" s="39"/>
      <c r="L480" s="40" t="str">
        <f>Start!$D$27</f>
        <v>Ju</v>
      </c>
      <c r="M480" s="40" t="str">
        <f>Start!$E$27</f>
        <v>Hi</v>
      </c>
      <c r="N480" s="40" t="str">
        <f>Start!$F$27</f>
        <v>Su</v>
      </c>
      <c r="O480" s="40" t="str">
        <f>Start!$G$27</f>
        <v>Py</v>
      </c>
      <c r="P480" s="179" t="s">
        <v>75</v>
      </c>
      <c r="Q480" s="41" t="s">
        <v>3</v>
      </c>
      <c r="R480" s="36"/>
      <c r="S480" s="36"/>
      <c r="T480" s="36"/>
      <c r="U480" s="36"/>
      <c r="V480" s="36"/>
    </row>
    <row r="481" spans="1:22" x14ac:dyDescent="0.2">
      <c r="A481" s="246"/>
      <c r="B481" s="42">
        <v>1</v>
      </c>
      <c r="C481" s="43">
        <v>2</v>
      </c>
      <c r="D481" s="44">
        <v>3</v>
      </c>
      <c r="E481" s="45">
        <v>4</v>
      </c>
      <c r="F481" s="46">
        <v>5</v>
      </c>
      <c r="G481" s="47">
        <v>6</v>
      </c>
      <c r="H481" s="235">
        <v>7</v>
      </c>
      <c r="I481" s="48" t="s">
        <v>4</v>
      </c>
      <c r="J481" s="49" t="s">
        <v>58</v>
      </c>
      <c r="K481" s="49" t="s">
        <v>59</v>
      </c>
      <c r="L481" s="50" t="s">
        <v>5</v>
      </c>
      <c r="M481" s="50" t="s">
        <v>5</v>
      </c>
      <c r="N481" s="50" t="s">
        <v>5</v>
      </c>
      <c r="O481" s="173" t="s">
        <v>5</v>
      </c>
      <c r="P481" s="173" t="s">
        <v>15</v>
      </c>
      <c r="Q481" s="51"/>
      <c r="R481" s="36"/>
      <c r="S481" s="36"/>
      <c r="T481" s="36"/>
      <c r="U481" s="36"/>
      <c r="V481" s="36"/>
    </row>
    <row r="482" spans="1:22" x14ac:dyDescent="0.2">
      <c r="A482" s="247" t="s">
        <v>6</v>
      </c>
      <c r="B482" s="2"/>
      <c r="C482" s="2"/>
      <c r="D482" s="2"/>
      <c r="E482" s="2"/>
      <c r="F482" s="2"/>
      <c r="G482" s="2"/>
      <c r="H482" s="2"/>
      <c r="I482" s="52">
        <f t="shared" ref="I482:I495" si="123">SUM(B482:H482)</f>
        <v>0</v>
      </c>
      <c r="J482" s="3"/>
      <c r="K482" s="3"/>
      <c r="L482" s="4"/>
      <c r="M482" s="4"/>
      <c r="N482" s="4"/>
      <c r="O482" s="4"/>
      <c r="P482" s="4"/>
      <c r="Q482" s="5"/>
      <c r="R482" s="36"/>
      <c r="S482" s="36"/>
      <c r="T482" s="36"/>
      <c r="U482" s="36"/>
      <c r="V482" s="176" t="str">
        <f t="shared" ref="V482:V495" si="124">IF(SUM(L482:O482)&gt;0, (SUM(B482:D482,G482,F482)/SUM(L482:O482)/1440), "")</f>
        <v/>
      </c>
    </row>
    <row r="483" spans="1:22" x14ac:dyDescent="0.2">
      <c r="A483" s="248">
        <f>A476+1</f>
        <v>42835</v>
      </c>
      <c r="B483" s="6"/>
      <c r="C483" s="6"/>
      <c r="D483" s="6"/>
      <c r="E483" s="6"/>
      <c r="F483" s="6"/>
      <c r="G483" s="6"/>
      <c r="H483" s="6"/>
      <c r="I483" s="53">
        <f t="shared" si="123"/>
        <v>0</v>
      </c>
      <c r="J483" s="7"/>
      <c r="K483" s="7"/>
      <c r="L483" s="8"/>
      <c r="M483" s="8"/>
      <c r="N483" s="8"/>
      <c r="O483" s="8"/>
      <c r="P483" s="8"/>
      <c r="Q483" s="9"/>
      <c r="R483" s="36"/>
      <c r="S483" s="36"/>
      <c r="T483" s="36"/>
      <c r="U483" s="36"/>
      <c r="V483" s="176" t="str">
        <f t="shared" si="124"/>
        <v/>
      </c>
    </row>
    <row r="484" spans="1:22" x14ac:dyDescent="0.2">
      <c r="A484" s="247" t="s">
        <v>8</v>
      </c>
      <c r="B484" s="2"/>
      <c r="C484" s="2"/>
      <c r="D484" s="2"/>
      <c r="E484" s="2"/>
      <c r="F484" s="2"/>
      <c r="G484" s="2"/>
      <c r="H484" s="2"/>
      <c r="I484" s="52">
        <f t="shared" si="123"/>
        <v>0</v>
      </c>
      <c r="J484" s="3"/>
      <c r="K484" s="3"/>
      <c r="L484" s="4"/>
      <c r="M484" s="4"/>
      <c r="N484" s="4"/>
      <c r="O484" s="4"/>
      <c r="P484" s="4"/>
      <c r="Q484" s="5"/>
      <c r="R484" s="36"/>
      <c r="S484" s="36"/>
      <c r="T484" s="36"/>
      <c r="U484" s="36"/>
      <c r="V484" s="176" t="str">
        <f t="shared" si="124"/>
        <v/>
      </c>
    </row>
    <row r="485" spans="1:22" x14ac:dyDescent="0.2">
      <c r="A485" s="248">
        <f>A483+1</f>
        <v>42836</v>
      </c>
      <c r="B485" s="10"/>
      <c r="C485" s="10"/>
      <c r="D485" s="10"/>
      <c r="E485" s="10"/>
      <c r="F485" s="10"/>
      <c r="G485" s="10"/>
      <c r="H485" s="10"/>
      <c r="I485" s="54">
        <f t="shared" si="123"/>
        <v>0</v>
      </c>
      <c r="J485" s="11"/>
      <c r="K485" s="11"/>
      <c r="L485" s="12"/>
      <c r="M485" s="13"/>
      <c r="N485" s="13"/>
      <c r="O485" s="13"/>
      <c r="P485" s="13"/>
      <c r="Q485" s="205"/>
      <c r="R485" s="36"/>
      <c r="S485" s="36"/>
      <c r="T485" s="36"/>
      <c r="U485" s="36"/>
      <c r="V485" s="176" t="str">
        <f t="shared" si="124"/>
        <v/>
      </c>
    </row>
    <row r="486" spans="1:22" x14ac:dyDescent="0.2">
      <c r="A486" s="247" t="s">
        <v>10</v>
      </c>
      <c r="B486" s="2"/>
      <c r="C486" s="2"/>
      <c r="D486" s="2"/>
      <c r="E486" s="2"/>
      <c r="F486" s="2"/>
      <c r="G486" s="143"/>
      <c r="H486" s="143"/>
      <c r="I486" s="52">
        <f t="shared" si="123"/>
        <v>0</v>
      </c>
      <c r="J486" s="3"/>
      <c r="K486" s="3"/>
      <c r="L486" s="4"/>
      <c r="M486" s="4"/>
      <c r="N486" s="4"/>
      <c r="O486" s="4"/>
      <c r="P486" s="4"/>
      <c r="Q486" s="204"/>
      <c r="R486" s="36"/>
      <c r="S486" s="36"/>
      <c r="T486" s="36"/>
      <c r="U486" s="36"/>
      <c r="V486" s="176" t="str">
        <f t="shared" si="124"/>
        <v/>
      </c>
    </row>
    <row r="487" spans="1:22" x14ac:dyDescent="0.2">
      <c r="A487" s="249">
        <f>A485+1</f>
        <v>42837</v>
      </c>
      <c r="B487" s="6"/>
      <c r="C487" s="6"/>
      <c r="D487" s="6"/>
      <c r="E487" s="6"/>
      <c r="F487" s="6"/>
      <c r="G487" s="6"/>
      <c r="H487" s="6"/>
      <c r="I487" s="53">
        <f t="shared" si="123"/>
        <v>0</v>
      </c>
      <c r="J487" s="7"/>
      <c r="K487" s="7"/>
      <c r="L487" s="14"/>
      <c r="M487" s="8"/>
      <c r="N487" s="8"/>
      <c r="O487" s="8"/>
      <c r="P487" s="8"/>
      <c r="Q487" s="9"/>
      <c r="R487" s="36"/>
      <c r="S487" s="36"/>
      <c r="T487" s="36"/>
      <c r="U487" s="36"/>
      <c r="V487" s="176" t="str">
        <f t="shared" si="124"/>
        <v/>
      </c>
    </row>
    <row r="488" spans="1:22" x14ac:dyDescent="0.2">
      <c r="A488" s="249" t="s">
        <v>12</v>
      </c>
      <c r="B488" s="2"/>
      <c r="C488" s="2"/>
      <c r="D488" s="2"/>
      <c r="E488" s="2"/>
      <c r="F488" s="2"/>
      <c r="G488" s="2"/>
      <c r="H488" s="2"/>
      <c r="I488" s="52">
        <f t="shared" si="123"/>
        <v>0</v>
      </c>
      <c r="J488" s="3"/>
      <c r="K488" s="3"/>
      <c r="L488" s="4"/>
      <c r="M488" s="4"/>
      <c r="N488" s="4"/>
      <c r="O488" s="4"/>
      <c r="P488" s="4"/>
      <c r="Q488" s="5"/>
      <c r="R488" s="36"/>
      <c r="S488" s="36"/>
      <c r="T488" s="36"/>
      <c r="U488" s="36"/>
      <c r="V488" s="176" t="str">
        <f t="shared" si="124"/>
        <v/>
      </c>
    </row>
    <row r="489" spans="1:22" x14ac:dyDescent="0.2">
      <c r="A489" s="249">
        <f t="shared" ref="A489:A495" si="125">A487+1</f>
        <v>42838</v>
      </c>
      <c r="B489" s="10"/>
      <c r="C489" s="10"/>
      <c r="D489" s="10"/>
      <c r="E489" s="10"/>
      <c r="F489" s="10"/>
      <c r="G489" s="10"/>
      <c r="H489" s="10"/>
      <c r="I489" s="54">
        <f t="shared" si="123"/>
        <v>0</v>
      </c>
      <c r="J489" s="11"/>
      <c r="K489" s="11"/>
      <c r="L489" s="12"/>
      <c r="M489" s="13"/>
      <c r="N489" s="13"/>
      <c r="O489" s="13"/>
      <c r="P489" s="13"/>
      <c r="Q489" s="205"/>
      <c r="R489" s="36"/>
      <c r="S489" s="36"/>
      <c r="T489" s="36"/>
      <c r="U489" s="36"/>
      <c r="V489" s="176" t="str">
        <f t="shared" si="124"/>
        <v/>
      </c>
    </row>
    <row r="490" spans="1:22" x14ac:dyDescent="0.2">
      <c r="A490" s="247" t="s">
        <v>11</v>
      </c>
      <c r="B490" s="2"/>
      <c r="C490" s="2"/>
      <c r="D490" s="2"/>
      <c r="E490" s="2"/>
      <c r="F490" s="2"/>
      <c r="G490" s="2"/>
      <c r="H490" s="2"/>
      <c r="I490" s="52">
        <f t="shared" si="123"/>
        <v>0</v>
      </c>
      <c r="J490" s="3"/>
      <c r="K490" s="3"/>
      <c r="L490" s="4"/>
      <c r="M490" s="4"/>
      <c r="N490" s="4"/>
      <c r="O490" s="4"/>
      <c r="P490" s="4"/>
      <c r="Q490" s="204"/>
      <c r="R490" s="36"/>
      <c r="S490" s="36"/>
      <c r="T490" s="36"/>
      <c r="U490" s="36"/>
      <c r="V490" s="176" t="str">
        <f t="shared" si="124"/>
        <v/>
      </c>
    </row>
    <row r="491" spans="1:22" x14ac:dyDescent="0.2">
      <c r="A491" s="249">
        <f t="shared" si="125"/>
        <v>42839</v>
      </c>
      <c r="B491" s="10"/>
      <c r="C491" s="10"/>
      <c r="D491" s="10"/>
      <c r="E491" s="10"/>
      <c r="F491" s="10"/>
      <c r="G491" s="10"/>
      <c r="H491" s="10"/>
      <c r="I491" s="54">
        <f t="shared" si="123"/>
        <v>0</v>
      </c>
      <c r="J491" s="11"/>
      <c r="K491" s="11"/>
      <c r="L491" s="12"/>
      <c r="M491" s="13"/>
      <c r="N491" s="13"/>
      <c r="O491" s="13"/>
      <c r="P491" s="13"/>
      <c r="Q491" s="205"/>
      <c r="R491" s="36"/>
      <c r="S491" s="36"/>
      <c r="T491" s="36"/>
      <c r="U491" s="36"/>
      <c r="V491" s="176" t="str">
        <f t="shared" si="124"/>
        <v/>
      </c>
    </row>
    <row r="492" spans="1:22" x14ac:dyDescent="0.2">
      <c r="A492" s="247" t="s">
        <v>9</v>
      </c>
      <c r="B492" s="2"/>
      <c r="C492" s="2"/>
      <c r="D492" s="2"/>
      <c r="E492" s="2"/>
      <c r="F492" s="2"/>
      <c r="G492" s="2"/>
      <c r="H492" s="2"/>
      <c r="I492" s="52">
        <f t="shared" si="123"/>
        <v>0</v>
      </c>
      <c r="J492" s="3"/>
      <c r="K492" s="3"/>
      <c r="L492" s="4"/>
      <c r="M492" s="4"/>
      <c r="N492" s="4"/>
      <c r="O492" s="4"/>
      <c r="P492" s="4"/>
      <c r="Q492" s="204"/>
      <c r="R492" s="36"/>
      <c r="S492" s="36"/>
      <c r="T492" s="36"/>
      <c r="U492" s="36"/>
      <c r="V492" s="176" t="str">
        <f t="shared" si="124"/>
        <v/>
      </c>
    </row>
    <row r="493" spans="1:22" x14ac:dyDescent="0.2">
      <c r="A493" s="249">
        <f t="shared" si="125"/>
        <v>42840</v>
      </c>
      <c r="B493" s="10"/>
      <c r="C493" s="10"/>
      <c r="D493" s="10"/>
      <c r="E493" s="10"/>
      <c r="F493" s="10"/>
      <c r="G493" s="10"/>
      <c r="H493" s="10"/>
      <c r="I493" s="54">
        <f t="shared" si="123"/>
        <v>0</v>
      </c>
      <c r="J493" s="11"/>
      <c r="K493" s="11"/>
      <c r="L493" s="12"/>
      <c r="M493" s="13"/>
      <c r="N493" s="13"/>
      <c r="O493" s="13"/>
      <c r="P493" s="13"/>
      <c r="Q493" s="9"/>
      <c r="R493" s="36"/>
      <c r="S493" s="36"/>
      <c r="T493" s="36"/>
      <c r="U493" s="36"/>
      <c r="V493" s="176" t="str">
        <f t="shared" si="124"/>
        <v/>
      </c>
    </row>
    <row r="494" spans="1:22" x14ac:dyDescent="0.2">
      <c r="A494" s="247" t="s">
        <v>7</v>
      </c>
      <c r="B494" s="2"/>
      <c r="C494" s="2"/>
      <c r="D494" s="2"/>
      <c r="E494" s="2"/>
      <c r="F494" s="2"/>
      <c r="G494" s="2"/>
      <c r="H494" s="2"/>
      <c r="I494" s="52">
        <f t="shared" si="123"/>
        <v>0</v>
      </c>
      <c r="J494" s="3"/>
      <c r="K494" s="3"/>
      <c r="L494" s="4"/>
      <c r="M494" s="4"/>
      <c r="N494" s="4"/>
      <c r="O494" s="4"/>
      <c r="P494" s="4"/>
      <c r="Q494" s="204"/>
      <c r="R494" s="36"/>
      <c r="S494" s="36"/>
      <c r="T494" s="36"/>
      <c r="U494" s="36"/>
      <c r="V494" s="176" t="str">
        <f t="shared" si="124"/>
        <v/>
      </c>
    </row>
    <row r="495" spans="1:22" x14ac:dyDescent="0.2">
      <c r="A495" s="249">
        <f t="shared" si="125"/>
        <v>42841</v>
      </c>
      <c r="B495" s="15"/>
      <c r="C495" s="15"/>
      <c r="D495" s="15"/>
      <c r="E495" s="15"/>
      <c r="F495" s="15"/>
      <c r="G495" s="15"/>
      <c r="H495" s="15"/>
      <c r="I495" s="54">
        <f t="shared" si="123"/>
        <v>0</v>
      </c>
      <c r="J495" s="16"/>
      <c r="K495" s="16"/>
      <c r="L495" s="12"/>
      <c r="M495" s="13"/>
      <c r="N495" s="13"/>
      <c r="O495" s="13"/>
      <c r="P495" s="13"/>
      <c r="Q495" s="9"/>
      <c r="R495" s="36"/>
      <c r="S495" s="36"/>
      <c r="T495" s="36"/>
      <c r="U495" s="36"/>
      <c r="V495" s="176" t="str">
        <f t="shared" si="124"/>
        <v/>
      </c>
    </row>
    <row r="496" spans="1:22" x14ac:dyDescent="0.2">
      <c r="A496" s="247" t="s">
        <v>4</v>
      </c>
      <c r="B496" s="56">
        <f t="shared" ref="B496:G496" si="126">SUM(B482:B495)</f>
        <v>0</v>
      </c>
      <c r="C496" s="56">
        <f t="shared" si="126"/>
        <v>0</v>
      </c>
      <c r="D496" s="56">
        <f t="shared" si="126"/>
        <v>0</v>
      </c>
      <c r="E496" s="56">
        <f t="shared" si="126"/>
        <v>0</v>
      </c>
      <c r="F496" s="56">
        <f t="shared" si="126"/>
        <v>0</v>
      </c>
      <c r="G496" s="56">
        <f t="shared" si="126"/>
        <v>0</v>
      </c>
      <c r="H496" s="56">
        <f>SUM(H482:H495)</f>
        <v>0</v>
      </c>
      <c r="I496" s="57">
        <f>SUM(I482:I495)</f>
        <v>0</v>
      </c>
      <c r="J496" s="56" t="str">
        <f>IF(SUM(J482:J495)&gt;0, AVERAGE(J482:J495), "")</f>
        <v/>
      </c>
      <c r="K496" s="56" t="str">
        <f>IF(SUM(K482:K495)&gt;0, AVERAGE(K482:K495), "")</f>
        <v/>
      </c>
      <c r="L496" s="58">
        <f>SUM(L482:L495)</f>
        <v>0</v>
      </c>
      <c r="M496" s="58">
        <f>SUM(M482:M495)</f>
        <v>0</v>
      </c>
      <c r="N496" s="58">
        <f>SUM(N482:N495)</f>
        <v>0</v>
      </c>
      <c r="O496" s="58">
        <f>SUM(O482:O495)</f>
        <v>0</v>
      </c>
      <c r="P496" s="58">
        <f>SUM(P482:P495)</f>
        <v>0</v>
      </c>
      <c r="Q496" s="5"/>
      <c r="R496" s="36"/>
      <c r="S496" s="36"/>
      <c r="T496" s="36"/>
      <c r="U496" s="36"/>
      <c r="V496" s="36"/>
    </row>
    <row r="497" spans="1:22" x14ac:dyDescent="0.2">
      <c r="A497" s="250" t="s">
        <v>13</v>
      </c>
      <c r="B497" s="56">
        <f t="shared" ref="B497:G497" si="127">COUNT(B482:B495)</f>
        <v>0</v>
      </c>
      <c r="C497" s="56">
        <f t="shared" si="127"/>
        <v>0</v>
      </c>
      <c r="D497" s="56">
        <f t="shared" si="127"/>
        <v>0</v>
      </c>
      <c r="E497" s="56">
        <f t="shared" si="127"/>
        <v>0</v>
      </c>
      <c r="F497" s="56">
        <f t="shared" si="127"/>
        <v>0</v>
      </c>
      <c r="G497" s="56">
        <f t="shared" si="127"/>
        <v>0</v>
      </c>
      <c r="H497" s="56">
        <f>COUNT(H482:H495)</f>
        <v>0</v>
      </c>
      <c r="I497" s="57">
        <f>SUM(B497:H497)</f>
        <v>0</v>
      </c>
      <c r="J497" s="56"/>
      <c r="K497" s="56"/>
      <c r="L497" s="59"/>
      <c r="M497" s="59"/>
      <c r="N497" s="59"/>
      <c r="O497" s="59"/>
      <c r="P497" s="59"/>
      <c r="Q497" s="17"/>
      <c r="R497" s="36"/>
      <c r="S497" s="36"/>
      <c r="T497" s="36"/>
      <c r="U497" s="36"/>
      <c r="V497" s="36"/>
    </row>
    <row r="498" spans="1:22" x14ac:dyDescent="0.2">
      <c r="A498" s="244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36"/>
      <c r="S498" s="36"/>
      <c r="T498" s="36"/>
      <c r="U498" s="177"/>
      <c r="V498" s="176" t="str">
        <f>IF(SUM(V482:V495)&gt;0, (AVERAGE(V482:V495)), "")</f>
        <v/>
      </c>
    </row>
    <row r="499" spans="1:22" x14ac:dyDescent="0.2">
      <c r="A499" s="245" t="s">
        <v>2</v>
      </c>
      <c r="B499" s="37"/>
      <c r="C499" s="38">
        <f>C480+1</f>
        <v>16</v>
      </c>
      <c r="D499" s="39"/>
      <c r="E499" s="39"/>
      <c r="F499" s="39"/>
      <c r="G499" s="39"/>
      <c r="H499" s="39"/>
      <c r="I499" s="39"/>
      <c r="J499" s="39"/>
      <c r="K499" s="39"/>
      <c r="L499" s="40" t="str">
        <f>Start!$D$27</f>
        <v>Ju</v>
      </c>
      <c r="M499" s="40" t="str">
        <f>Start!$E$27</f>
        <v>Hi</v>
      </c>
      <c r="N499" s="40" t="str">
        <f>Start!$F$27</f>
        <v>Su</v>
      </c>
      <c r="O499" s="40" t="str">
        <f>Start!$G$27</f>
        <v>Py</v>
      </c>
      <c r="P499" s="179" t="s">
        <v>75</v>
      </c>
      <c r="Q499" s="41" t="s">
        <v>3</v>
      </c>
      <c r="R499" s="36"/>
      <c r="S499" s="36"/>
      <c r="T499" s="36"/>
      <c r="U499" s="36"/>
      <c r="V499" s="36"/>
    </row>
    <row r="500" spans="1:22" x14ac:dyDescent="0.2">
      <c r="A500" s="246"/>
      <c r="B500" s="42">
        <v>1</v>
      </c>
      <c r="C500" s="43">
        <v>2</v>
      </c>
      <c r="D500" s="44">
        <v>3</v>
      </c>
      <c r="E500" s="45">
        <v>4</v>
      </c>
      <c r="F500" s="46">
        <v>5</v>
      </c>
      <c r="G500" s="47">
        <v>6</v>
      </c>
      <c r="H500" s="235">
        <v>7</v>
      </c>
      <c r="I500" s="48" t="s">
        <v>4</v>
      </c>
      <c r="J500" s="49" t="s">
        <v>58</v>
      </c>
      <c r="K500" s="49" t="s">
        <v>59</v>
      </c>
      <c r="L500" s="50" t="s">
        <v>5</v>
      </c>
      <c r="M500" s="50" t="s">
        <v>5</v>
      </c>
      <c r="N500" s="50" t="s">
        <v>5</v>
      </c>
      <c r="O500" s="173" t="s">
        <v>5</v>
      </c>
      <c r="P500" s="173" t="s">
        <v>15</v>
      </c>
      <c r="Q500" s="51"/>
      <c r="R500" s="36"/>
      <c r="S500" s="36"/>
      <c r="T500" s="36"/>
      <c r="U500" s="36"/>
      <c r="V500" s="36"/>
    </row>
    <row r="501" spans="1:22" x14ac:dyDescent="0.2">
      <c r="A501" s="247" t="s">
        <v>6</v>
      </c>
      <c r="B501" s="2"/>
      <c r="C501" s="2"/>
      <c r="D501" s="2"/>
      <c r="E501" s="2"/>
      <c r="F501" s="2"/>
      <c r="G501" s="2"/>
      <c r="H501" s="2"/>
      <c r="I501" s="52">
        <f t="shared" ref="I501:I514" si="128">SUM(B501:H501)</f>
        <v>0</v>
      </c>
      <c r="J501" s="3"/>
      <c r="K501" s="3"/>
      <c r="L501" s="4"/>
      <c r="M501" s="4"/>
      <c r="N501" s="4"/>
      <c r="O501" s="4"/>
      <c r="P501" s="4"/>
      <c r="Q501" s="5"/>
      <c r="R501" s="36"/>
      <c r="S501" s="36"/>
      <c r="T501" s="36"/>
      <c r="U501" s="36"/>
      <c r="V501" s="176" t="str">
        <f t="shared" ref="V501:V514" si="129">IF(SUM(L501:O501)&gt;0, (SUM(B501:D501,G501,F501)/SUM(L501:O501)/1440), "")</f>
        <v/>
      </c>
    </row>
    <row r="502" spans="1:22" x14ac:dyDescent="0.2">
      <c r="A502" s="248">
        <f>A495+1</f>
        <v>42842</v>
      </c>
      <c r="B502" s="6"/>
      <c r="C502" s="6"/>
      <c r="D502" s="6"/>
      <c r="E502" s="6"/>
      <c r="F502" s="6"/>
      <c r="G502" s="6"/>
      <c r="H502" s="6"/>
      <c r="I502" s="53">
        <f t="shared" si="128"/>
        <v>0</v>
      </c>
      <c r="J502" s="7"/>
      <c r="K502" s="7"/>
      <c r="L502" s="8"/>
      <c r="M502" s="8"/>
      <c r="N502" s="8"/>
      <c r="O502" s="8"/>
      <c r="P502" s="8"/>
      <c r="Q502" s="205"/>
      <c r="R502" s="36"/>
      <c r="S502" s="36"/>
      <c r="T502" s="36"/>
      <c r="U502" s="36"/>
      <c r="V502" s="176" t="str">
        <f t="shared" si="129"/>
        <v/>
      </c>
    </row>
    <row r="503" spans="1:22" x14ac:dyDescent="0.2">
      <c r="A503" s="247" t="s">
        <v>8</v>
      </c>
      <c r="B503" s="2"/>
      <c r="C503" s="2"/>
      <c r="D503" s="2"/>
      <c r="E503" s="2"/>
      <c r="F503" s="2"/>
      <c r="G503" s="2"/>
      <c r="H503" s="2"/>
      <c r="I503" s="52">
        <f t="shared" si="128"/>
        <v>0</v>
      </c>
      <c r="J503" s="3"/>
      <c r="K503" s="3"/>
      <c r="L503" s="4"/>
      <c r="M503" s="4"/>
      <c r="N503" s="4"/>
      <c r="O503" s="4"/>
      <c r="P503" s="4"/>
      <c r="Q503" s="204"/>
      <c r="R503" s="36"/>
      <c r="S503" s="36"/>
      <c r="T503" s="36"/>
      <c r="U503" s="36"/>
      <c r="V503" s="176" t="str">
        <f t="shared" si="129"/>
        <v/>
      </c>
    </row>
    <row r="504" spans="1:22" x14ac:dyDescent="0.2">
      <c r="A504" s="248">
        <f>A502+1</f>
        <v>42843</v>
      </c>
      <c r="B504" s="10"/>
      <c r="C504" s="10"/>
      <c r="D504" s="10"/>
      <c r="E504" s="10"/>
      <c r="F504" s="10"/>
      <c r="G504" s="10"/>
      <c r="H504" s="10"/>
      <c r="I504" s="54">
        <f t="shared" si="128"/>
        <v>0</v>
      </c>
      <c r="J504" s="11"/>
      <c r="K504" s="11"/>
      <c r="L504" s="12"/>
      <c r="M504" s="13"/>
      <c r="N504" s="13"/>
      <c r="O504" s="13"/>
      <c r="P504" s="13"/>
      <c r="Q504" s="205"/>
      <c r="R504" s="36"/>
      <c r="S504" s="36"/>
      <c r="T504" s="36"/>
      <c r="U504" s="36"/>
      <c r="V504" s="176" t="str">
        <f t="shared" si="129"/>
        <v/>
      </c>
    </row>
    <row r="505" spans="1:22" x14ac:dyDescent="0.2">
      <c r="A505" s="247" t="s">
        <v>10</v>
      </c>
      <c r="B505" s="2"/>
      <c r="C505" s="2"/>
      <c r="D505" s="2"/>
      <c r="E505" s="2"/>
      <c r="F505" s="2"/>
      <c r="G505" s="143"/>
      <c r="H505" s="143"/>
      <c r="I505" s="52">
        <f t="shared" si="128"/>
        <v>0</v>
      </c>
      <c r="J505" s="3"/>
      <c r="K505" s="3"/>
      <c r="L505" s="4"/>
      <c r="M505" s="4"/>
      <c r="N505" s="4"/>
      <c r="O505" s="4"/>
      <c r="P505" s="4"/>
      <c r="Q505" s="204"/>
      <c r="R505" s="36"/>
      <c r="S505" s="36"/>
      <c r="T505" s="36"/>
      <c r="U505" s="36"/>
      <c r="V505" s="176" t="str">
        <f t="shared" si="129"/>
        <v/>
      </c>
    </row>
    <row r="506" spans="1:22" x14ac:dyDescent="0.2">
      <c r="A506" s="249">
        <f>A504+1</f>
        <v>42844</v>
      </c>
      <c r="B506" s="6"/>
      <c r="C506" s="6"/>
      <c r="D506" s="6"/>
      <c r="E506" s="6"/>
      <c r="F506" s="6"/>
      <c r="G506" s="6"/>
      <c r="H506" s="6"/>
      <c r="I506" s="53">
        <f t="shared" si="128"/>
        <v>0</v>
      </c>
      <c r="J506" s="7"/>
      <c r="K506" s="7"/>
      <c r="L506" s="14"/>
      <c r="M506" s="8"/>
      <c r="N506" s="8"/>
      <c r="O506" s="8"/>
      <c r="P506" s="8"/>
      <c r="Q506" s="205"/>
      <c r="R506" s="36"/>
      <c r="S506" s="36"/>
      <c r="T506" s="36"/>
      <c r="U506" s="36"/>
      <c r="V506" s="176" t="str">
        <f t="shared" si="129"/>
        <v/>
      </c>
    </row>
    <row r="507" spans="1:22" x14ac:dyDescent="0.2">
      <c r="A507" s="249" t="s">
        <v>12</v>
      </c>
      <c r="B507" s="2"/>
      <c r="C507" s="2"/>
      <c r="D507" s="2"/>
      <c r="E507" s="2"/>
      <c r="F507" s="2"/>
      <c r="G507" s="2"/>
      <c r="H507" s="2"/>
      <c r="I507" s="52">
        <f t="shared" si="128"/>
        <v>0</v>
      </c>
      <c r="J507" s="3"/>
      <c r="K507" s="3"/>
      <c r="L507" s="4"/>
      <c r="M507" s="4"/>
      <c r="N507" s="4"/>
      <c r="O507" s="4"/>
      <c r="P507" s="4"/>
      <c r="Q507" s="5"/>
      <c r="R507" s="36"/>
      <c r="S507" s="36"/>
      <c r="T507" s="36"/>
      <c r="U507" s="36"/>
      <c r="V507" s="176" t="str">
        <f t="shared" si="129"/>
        <v/>
      </c>
    </row>
    <row r="508" spans="1:22" x14ac:dyDescent="0.2">
      <c r="A508" s="249">
        <f t="shared" ref="A508:A514" si="130">A506+1</f>
        <v>42845</v>
      </c>
      <c r="B508" s="10"/>
      <c r="C508" s="10"/>
      <c r="D508" s="10"/>
      <c r="E508" s="10"/>
      <c r="F508" s="10"/>
      <c r="G508" s="10"/>
      <c r="H508" s="10"/>
      <c r="I508" s="54">
        <f t="shared" si="128"/>
        <v>0</v>
      </c>
      <c r="J508" s="11"/>
      <c r="K508" s="11"/>
      <c r="L508" s="12"/>
      <c r="M508" s="13"/>
      <c r="N508" s="13"/>
      <c r="O508" s="13"/>
      <c r="P508" s="13"/>
      <c r="Q508" s="9"/>
      <c r="R508" s="36"/>
      <c r="S508" s="36"/>
      <c r="T508" s="36"/>
      <c r="U508" s="36"/>
      <c r="V508" s="176" t="str">
        <f t="shared" si="129"/>
        <v/>
      </c>
    </row>
    <row r="509" spans="1:22" x14ac:dyDescent="0.2">
      <c r="A509" s="247" t="s">
        <v>11</v>
      </c>
      <c r="B509" s="2"/>
      <c r="C509" s="2"/>
      <c r="D509" s="2"/>
      <c r="E509" s="2"/>
      <c r="F509" s="2"/>
      <c r="G509" s="2"/>
      <c r="H509" s="2"/>
      <c r="I509" s="52">
        <f t="shared" si="128"/>
        <v>0</v>
      </c>
      <c r="J509" s="3"/>
      <c r="K509" s="3"/>
      <c r="L509" s="4"/>
      <c r="M509" s="4"/>
      <c r="N509" s="4"/>
      <c r="O509" s="4"/>
      <c r="P509" s="4"/>
      <c r="Q509" s="214"/>
      <c r="R509" s="36"/>
      <c r="S509" s="36"/>
      <c r="T509" s="36"/>
      <c r="U509" s="36"/>
      <c r="V509" s="176" t="str">
        <f t="shared" si="129"/>
        <v/>
      </c>
    </row>
    <row r="510" spans="1:22" x14ac:dyDescent="0.2">
      <c r="A510" s="249">
        <f t="shared" si="130"/>
        <v>42846</v>
      </c>
      <c r="B510" s="10"/>
      <c r="C510" s="10"/>
      <c r="D510" s="10"/>
      <c r="E510" s="10"/>
      <c r="F510" s="10"/>
      <c r="G510" s="10"/>
      <c r="H510" s="10"/>
      <c r="I510" s="54">
        <f t="shared" si="128"/>
        <v>0</v>
      </c>
      <c r="J510" s="11"/>
      <c r="K510" s="11"/>
      <c r="L510" s="12"/>
      <c r="M510" s="13"/>
      <c r="N510" s="13"/>
      <c r="O510" s="13"/>
      <c r="P510" s="13"/>
      <c r="Q510" s="9"/>
      <c r="R510" s="36"/>
      <c r="S510" s="36"/>
      <c r="T510" s="36"/>
      <c r="U510" s="36"/>
      <c r="V510" s="176" t="str">
        <f t="shared" si="129"/>
        <v/>
      </c>
    </row>
    <row r="511" spans="1:22" x14ac:dyDescent="0.2">
      <c r="A511" s="247" t="s">
        <v>9</v>
      </c>
      <c r="B511" s="2"/>
      <c r="C511" s="2"/>
      <c r="D511" s="2"/>
      <c r="E511" s="2"/>
      <c r="F511" s="2"/>
      <c r="G511" s="2"/>
      <c r="H511" s="2"/>
      <c r="I511" s="52">
        <f t="shared" si="128"/>
        <v>0</v>
      </c>
      <c r="J511" s="3"/>
      <c r="K511" s="3"/>
      <c r="L511" s="4"/>
      <c r="M511" s="4"/>
      <c r="N511" s="4"/>
      <c r="O511" s="4"/>
      <c r="P511" s="4"/>
      <c r="Q511" s="214"/>
      <c r="R511" s="36"/>
      <c r="S511" s="36"/>
      <c r="T511" s="36"/>
      <c r="U511" s="36"/>
      <c r="V511" s="176" t="str">
        <f t="shared" si="129"/>
        <v/>
      </c>
    </row>
    <row r="512" spans="1:22" x14ac:dyDescent="0.2">
      <c r="A512" s="249">
        <f t="shared" si="130"/>
        <v>42847</v>
      </c>
      <c r="B512" s="10"/>
      <c r="C512" s="10"/>
      <c r="D512" s="10"/>
      <c r="E512" s="10"/>
      <c r="F512" s="10"/>
      <c r="G512" s="10"/>
      <c r="H512" s="10"/>
      <c r="I512" s="54">
        <f t="shared" si="128"/>
        <v>0</v>
      </c>
      <c r="J512" s="11"/>
      <c r="K512" s="11"/>
      <c r="L512" s="12"/>
      <c r="M512" s="13"/>
      <c r="N512" s="13"/>
      <c r="O512" s="13"/>
      <c r="P512" s="13"/>
      <c r="Q512" s="34"/>
      <c r="R512" s="36"/>
      <c r="S512" s="36"/>
      <c r="T512" s="36"/>
      <c r="U512" s="36"/>
      <c r="V512" s="176" t="str">
        <f t="shared" si="129"/>
        <v/>
      </c>
    </row>
    <row r="513" spans="1:22" x14ac:dyDescent="0.2">
      <c r="A513" s="247" t="s">
        <v>7</v>
      </c>
      <c r="B513" s="2"/>
      <c r="C513" s="2"/>
      <c r="D513" s="2"/>
      <c r="E513" s="2"/>
      <c r="F513" s="2"/>
      <c r="G513" s="2"/>
      <c r="H513" s="2"/>
      <c r="I513" s="52">
        <f t="shared" si="128"/>
        <v>0</v>
      </c>
      <c r="J513" s="3"/>
      <c r="K513" s="3"/>
      <c r="L513" s="4"/>
      <c r="M513" s="4"/>
      <c r="N513" s="4"/>
      <c r="O513" s="4"/>
      <c r="P513" s="4"/>
      <c r="Q513" s="214"/>
      <c r="R513" s="36"/>
      <c r="S513" s="36"/>
      <c r="T513" s="36"/>
      <c r="U513" s="36"/>
      <c r="V513" s="176" t="str">
        <f t="shared" si="129"/>
        <v/>
      </c>
    </row>
    <row r="514" spans="1:22" x14ac:dyDescent="0.2">
      <c r="A514" s="249">
        <f t="shared" si="130"/>
        <v>42848</v>
      </c>
      <c r="B514" s="15"/>
      <c r="C514" s="15"/>
      <c r="D514" s="15"/>
      <c r="E514" s="15"/>
      <c r="F514" s="15"/>
      <c r="G514" s="15"/>
      <c r="H514" s="15"/>
      <c r="I514" s="54">
        <f t="shared" si="128"/>
        <v>0</v>
      </c>
      <c r="J514" s="16"/>
      <c r="K514" s="16"/>
      <c r="L514" s="12"/>
      <c r="M514" s="13"/>
      <c r="N514" s="13"/>
      <c r="O514" s="13"/>
      <c r="P514" s="13"/>
      <c r="Q514" s="9"/>
      <c r="R514" s="36"/>
      <c r="S514" s="36"/>
      <c r="T514" s="36"/>
      <c r="U514" s="36"/>
      <c r="V514" s="176" t="str">
        <f t="shared" si="129"/>
        <v/>
      </c>
    </row>
    <row r="515" spans="1:22" x14ac:dyDescent="0.2">
      <c r="A515" s="247" t="s">
        <v>4</v>
      </c>
      <c r="B515" s="56">
        <f t="shared" ref="B515:G515" si="131">SUM(B501:B514)</f>
        <v>0</v>
      </c>
      <c r="C515" s="56">
        <f t="shared" si="131"/>
        <v>0</v>
      </c>
      <c r="D515" s="56">
        <f t="shared" si="131"/>
        <v>0</v>
      </c>
      <c r="E515" s="56">
        <f t="shared" si="131"/>
        <v>0</v>
      </c>
      <c r="F515" s="56">
        <f t="shared" si="131"/>
        <v>0</v>
      </c>
      <c r="G515" s="56">
        <f t="shared" si="131"/>
        <v>0</v>
      </c>
      <c r="H515" s="56">
        <f>SUM(H501:H514)</f>
        <v>0</v>
      </c>
      <c r="I515" s="57">
        <f>SUM(I501:I514)</f>
        <v>0</v>
      </c>
      <c r="J515" s="56" t="str">
        <f>IF(SUM(J501:J514)&gt;0, AVERAGE(J501:J514), "")</f>
        <v/>
      </c>
      <c r="K515" s="56" t="str">
        <f>IF(SUM(K501:K514)&gt;0, AVERAGE(K501:K514), "")</f>
        <v/>
      </c>
      <c r="L515" s="58">
        <f>SUM(L501:L514)</f>
        <v>0</v>
      </c>
      <c r="M515" s="58">
        <f>SUM(M501:M514)</f>
        <v>0</v>
      </c>
      <c r="N515" s="58">
        <f>SUM(N501:N514)</f>
        <v>0</v>
      </c>
      <c r="O515" s="58">
        <f>SUM(O501:O514)</f>
        <v>0</v>
      </c>
      <c r="P515" s="58">
        <f>SUM(P501:P514)</f>
        <v>0</v>
      </c>
      <c r="Q515" s="5"/>
      <c r="R515" s="36"/>
      <c r="S515" s="36"/>
      <c r="T515" s="36"/>
      <c r="U515" s="36"/>
      <c r="V515" s="36"/>
    </row>
    <row r="516" spans="1:22" x14ac:dyDescent="0.2">
      <c r="A516" s="250" t="s">
        <v>13</v>
      </c>
      <c r="B516" s="56">
        <f t="shared" ref="B516:G516" si="132">COUNT(B501:B514)</f>
        <v>0</v>
      </c>
      <c r="C516" s="56">
        <f t="shared" si="132"/>
        <v>0</v>
      </c>
      <c r="D516" s="56">
        <f t="shared" si="132"/>
        <v>0</v>
      </c>
      <c r="E516" s="56">
        <f t="shared" si="132"/>
        <v>0</v>
      </c>
      <c r="F516" s="56">
        <f t="shared" si="132"/>
        <v>0</v>
      </c>
      <c r="G516" s="56">
        <f t="shared" si="132"/>
        <v>0</v>
      </c>
      <c r="H516" s="56">
        <f>COUNT(H501:H514)</f>
        <v>0</v>
      </c>
      <c r="I516" s="57">
        <f>SUM(B516:H516)</f>
        <v>0</v>
      </c>
      <c r="J516" s="56"/>
      <c r="K516" s="56"/>
      <c r="L516" s="59"/>
      <c r="M516" s="59"/>
      <c r="N516" s="59"/>
      <c r="O516" s="59"/>
      <c r="P516" s="59"/>
      <c r="Q516" s="17"/>
      <c r="R516" s="36"/>
      <c r="S516" s="36"/>
      <c r="T516" s="36"/>
      <c r="U516" s="36"/>
      <c r="V516" s="36"/>
    </row>
    <row r="517" spans="1:22" x14ac:dyDescent="0.2">
      <c r="A517" s="244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36"/>
      <c r="S517" s="36"/>
      <c r="T517" s="36"/>
      <c r="U517" s="177"/>
      <c r="V517" s="176" t="str">
        <f>IF(SUM(V501:V514)&gt;0, (AVERAGE(V501:V514)), "")</f>
        <v/>
      </c>
    </row>
    <row r="518" spans="1:22" x14ac:dyDescent="0.2">
      <c r="A518" s="245" t="s">
        <v>2</v>
      </c>
      <c r="B518" s="37"/>
      <c r="C518" s="38">
        <f>C499+1</f>
        <v>17</v>
      </c>
      <c r="D518" s="39"/>
      <c r="E518" s="39"/>
      <c r="F518" s="39"/>
      <c r="G518" s="39"/>
      <c r="H518" s="39"/>
      <c r="I518" s="39"/>
      <c r="J518" s="39"/>
      <c r="K518" s="39"/>
      <c r="L518" s="40" t="str">
        <f>Start!$D$27</f>
        <v>Ju</v>
      </c>
      <c r="M518" s="40" t="str">
        <f>Start!$E$27</f>
        <v>Hi</v>
      </c>
      <c r="N518" s="40" t="str">
        <f>Start!$F$27</f>
        <v>Su</v>
      </c>
      <c r="O518" s="40" t="str">
        <f>Start!$G$27</f>
        <v>Py</v>
      </c>
      <c r="P518" s="179" t="s">
        <v>75</v>
      </c>
      <c r="Q518" s="41" t="s">
        <v>3</v>
      </c>
      <c r="R518" s="36"/>
      <c r="S518" s="36"/>
      <c r="T518" s="36"/>
      <c r="U518" s="36"/>
      <c r="V518" s="36"/>
    </row>
    <row r="519" spans="1:22" x14ac:dyDescent="0.2">
      <c r="A519" s="246"/>
      <c r="B519" s="42">
        <v>1</v>
      </c>
      <c r="C519" s="43">
        <v>2</v>
      </c>
      <c r="D519" s="44">
        <v>3</v>
      </c>
      <c r="E519" s="45">
        <v>4</v>
      </c>
      <c r="F519" s="46">
        <v>5</v>
      </c>
      <c r="G519" s="47">
        <v>6</v>
      </c>
      <c r="H519" s="235">
        <v>7</v>
      </c>
      <c r="I519" s="48" t="s">
        <v>4</v>
      </c>
      <c r="J519" s="49" t="s">
        <v>58</v>
      </c>
      <c r="K519" s="49" t="s">
        <v>59</v>
      </c>
      <c r="L519" s="50" t="s">
        <v>5</v>
      </c>
      <c r="M519" s="50" t="s">
        <v>5</v>
      </c>
      <c r="N519" s="50" t="s">
        <v>5</v>
      </c>
      <c r="O519" s="173" t="s">
        <v>5</v>
      </c>
      <c r="P519" s="173" t="s">
        <v>15</v>
      </c>
      <c r="Q519" s="51"/>
      <c r="R519" s="36"/>
      <c r="S519" s="36"/>
      <c r="T519" s="36"/>
      <c r="U519" s="36"/>
      <c r="V519" s="36"/>
    </row>
    <row r="520" spans="1:22" x14ac:dyDescent="0.2">
      <c r="A520" s="247" t="s">
        <v>6</v>
      </c>
      <c r="B520" s="2"/>
      <c r="C520" s="2"/>
      <c r="D520" s="2"/>
      <c r="E520" s="2"/>
      <c r="F520" s="2"/>
      <c r="G520" s="2"/>
      <c r="H520" s="2"/>
      <c r="I520" s="52">
        <f t="shared" ref="I520:I533" si="133">SUM(B520:H520)</f>
        <v>0</v>
      </c>
      <c r="J520" s="3"/>
      <c r="K520" s="3"/>
      <c r="L520" s="4"/>
      <c r="M520" s="4"/>
      <c r="N520" s="4"/>
      <c r="O520" s="4"/>
      <c r="P520" s="4"/>
      <c r="Q520" s="5"/>
      <c r="R520" s="36"/>
      <c r="S520" s="36"/>
      <c r="T520" s="36"/>
      <c r="U520" s="36"/>
      <c r="V520" s="176" t="str">
        <f t="shared" ref="V520:V533" si="134">IF(SUM(L520:O520)&gt;0, (SUM(B520:D520,G520,F520)/SUM(L520:O520)/1440), "")</f>
        <v/>
      </c>
    </row>
    <row r="521" spans="1:22" x14ac:dyDescent="0.2">
      <c r="A521" s="248">
        <f>A514+1</f>
        <v>42849</v>
      </c>
      <c r="B521" s="6"/>
      <c r="C521" s="6"/>
      <c r="D521" s="6"/>
      <c r="E521" s="6"/>
      <c r="F521" s="6"/>
      <c r="G521" s="6"/>
      <c r="H521" s="6"/>
      <c r="I521" s="53">
        <f t="shared" si="133"/>
        <v>0</v>
      </c>
      <c r="J521" s="7"/>
      <c r="K521" s="7"/>
      <c r="L521" s="8"/>
      <c r="M521" s="8"/>
      <c r="N521" s="8"/>
      <c r="O521" s="8"/>
      <c r="P521" s="8"/>
      <c r="Q521" s="9"/>
      <c r="R521" s="36"/>
      <c r="S521" s="36"/>
      <c r="T521" s="36"/>
      <c r="U521" s="36"/>
      <c r="V521" s="176" t="str">
        <f t="shared" si="134"/>
        <v/>
      </c>
    </row>
    <row r="522" spans="1:22" x14ac:dyDescent="0.2">
      <c r="A522" s="247" t="s">
        <v>8</v>
      </c>
      <c r="B522" s="2"/>
      <c r="C522" s="2"/>
      <c r="D522" s="2"/>
      <c r="E522" s="2"/>
      <c r="F522" s="2"/>
      <c r="G522" s="2"/>
      <c r="H522" s="2"/>
      <c r="I522" s="52">
        <f t="shared" si="133"/>
        <v>0</v>
      </c>
      <c r="J522" s="3"/>
      <c r="K522" s="3"/>
      <c r="L522" s="4"/>
      <c r="M522" s="4"/>
      <c r="N522" s="4"/>
      <c r="O522" s="4"/>
      <c r="P522" s="4"/>
      <c r="Q522" s="214"/>
      <c r="R522" s="36"/>
      <c r="S522" s="36"/>
      <c r="T522" s="36"/>
      <c r="U522" s="36"/>
      <c r="V522" s="176" t="str">
        <f t="shared" si="134"/>
        <v/>
      </c>
    </row>
    <row r="523" spans="1:22" x14ac:dyDescent="0.2">
      <c r="A523" s="248">
        <f>A521+1</f>
        <v>42850</v>
      </c>
      <c r="B523" s="10"/>
      <c r="C523" s="10"/>
      <c r="D523" s="10"/>
      <c r="E523" s="10"/>
      <c r="F523" s="10"/>
      <c r="G523" s="10"/>
      <c r="H523" s="10"/>
      <c r="I523" s="54">
        <f t="shared" si="133"/>
        <v>0</v>
      </c>
      <c r="J523" s="11"/>
      <c r="K523" s="11"/>
      <c r="L523" s="12"/>
      <c r="M523" s="13"/>
      <c r="N523" s="13"/>
      <c r="O523" s="13"/>
      <c r="P523" s="13"/>
      <c r="Q523" s="34"/>
      <c r="R523" s="36"/>
      <c r="S523" s="36"/>
      <c r="T523" s="36"/>
      <c r="U523" s="36"/>
      <c r="V523" s="176" t="str">
        <f t="shared" si="134"/>
        <v/>
      </c>
    </row>
    <row r="524" spans="1:22" x14ac:dyDescent="0.2">
      <c r="A524" s="247" t="s">
        <v>10</v>
      </c>
      <c r="B524" s="2"/>
      <c r="C524" s="2"/>
      <c r="D524" s="2"/>
      <c r="E524" s="2"/>
      <c r="F524" s="2"/>
      <c r="G524" s="143"/>
      <c r="H524" s="143"/>
      <c r="I524" s="52">
        <f t="shared" si="133"/>
        <v>0</v>
      </c>
      <c r="J524" s="3"/>
      <c r="K524" s="3"/>
      <c r="L524" s="4"/>
      <c r="M524" s="4"/>
      <c r="N524" s="4"/>
      <c r="O524" s="4"/>
      <c r="P524" s="4"/>
      <c r="Q524" s="214"/>
      <c r="R524" s="36"/>
      <c r="S524" s="36"/>
      <c r="T524" s="36"/>
      <c r="U524" s="36"/>
      <c r="V524" s="176" t="str">
        <f t="shared" si="134"/>
        <v/>
      </c>
    </row>
    <row r="525" spans="1:22" x14ac:dyDescent="0.2">
      <c r="A525" s="249">
        <f>A523+1</f>
        <v>42851</v>
      </c>
      <c r="B525" s="6"/>
      <c r="C525" s="6"/>
      <c r="D525" s="6"/>
      <c r="E525" s="6"/>
      <c r="F525" s="6"/>
      <c r="G525" s="6"/>
      <c r="H525" s="6"/>
      <c r="I525" s="53">
        <f t="shared" si="133"/>
        <v>0</v>
      </c>
      <c r="J525" s="7"/>
      <c r="K525" s="7"/>
      <c r="L525" s="14"/>
      <c r="M525" s="8"/>
      <c r="N525" s="8"/>
      <c r="O525" s="8"/>
      <c r="P525" s="8"/>
      <c r="Q525" s="34"/>
      <c r="R525" s="36"/>
      <c r="S525" s="36"/>
      <c r="T525" s="36"/>
      <c r="U525" s="36"/>
      <c r="V525" s="176" t="str">
        <f t="shared" si="134"/>
        <v/>
      </c>
    </row>
    <row r="526" spans="1:22" x14ac:dyDescent="0.2">
      <c r="A526" s="249" t="s">
        <v>12</v>
      </c>
      <c r="B526" s="2"/>
      <c r="C526" s="2"/>
      <c r="D526" s="2"/>
      <c r="E526" s="2"/>
      <c r="F526" s="2"/>
      <c r="G526" s="2"/>
      <c r="H526" s="2"/>
      <c r="I526" s="52">
        <f t="shared" si="133"/>
        <v>0</v>
      </c>
      <c r="J526" s="3"/>
      <c r="K526" s="3"/>
      <c r="L526" s="4"/>
      <c r="M526" s="4"/>
      <c r="N526" s="4"/>
      <c r="O526" s="4"/>
      <c r="P526" s="4"/>
      <c r="Q526" s="5"/>
      <c r="R526" s="36"/>
      <c r="S526" s="36"/>
      <c r="T526" s="36"/>
      <c r="U526" s="36"/>
      <c r="V526" s="176" t="str">
        <f t="shared" si="134"/>
        <v/>
      </c>
    </row>
    <row r="527" spans="1:22" x14ac:dyDescent="0.2">
      <c r="A527" s="249">
        <f t="shared" ref="A527:A533" si="135">A525+1</f>
        <v>42852</v>
      </c>
      <c r="B527" s="10"/>
      <c r="C527" s="10"/>
      <c r="D527" s="10"/>
      <c r="E527" s="10"/>
      <c r="F527" s="10"/>
      <c r="G527" s="10"/>
      <c r="H527" s="10"/>
      <c r="I527" s="54">
        <f t="shared" si="133"/>
        <v>0</v>
      </c>
      <c r="J527" s="11"/>
      <c r="K527" s="11"/>
      <c r="L527" s="12"/>
      <c r="M527" s="13"/>
      <c r="N527" s="13"/>
      <c r="O527" s="13"/>
      <c r="P527" s="13"/>
      <c r="Q527" s="34"/>
      <c r="R527" s="36"/>
      <c r="S527" s="36"/>
      <c r="T527" s="36"/>
      <c r="U527" s="36"/>
      <c r="V527" s="176" t="str">
        <f t="shared" si="134"/>
        <v/>
      </c>
    </row>
    <row r="528" spans="1:22" x14ac:dyDescent="0.2">
      <c r="A528" s="247" t="s">
        <v>11</v>
      </c>
      <c r="B528" s="2"/>
      <c r="C528" s="2"/>
      <c r="D528" s="2"/>
      <c r="E528" s="2"/>
      <c r="F528" s="2"/>
      <c r="G528" s="2"/>
      <c r="H528" s="2"/>
      <c r="I528" s="52">
        <f t="shared" si="133"/>
        <v>0</v>
      </c>
      <c r="J528" s="3"/>
      <c r="K528" s="3"/>
      <c r="L528" s="4"/>
      <c r="M528" s="4"/>
      <c r="N528" s="4"/>
      <c r="O528" s="4"/>
      <c r="P528" s="4"/>
      <c r="Q528" s="214"/>
      <c r="R528" s="36"/>
      <c r="S528" s="36"/>
      <c r="T528" s="36"/>
      <c r="U528" s="36"/>
      <c r="V528" s="176" t="str">
        <f t="shared" si="134"/>
        <v/>
      </c>
    </row>
    <row r="529" spans="1:22" x14ac:dyDescent="0.2">
      <c r="A529" s="249">
        <f t="shared" si="135"/>
        <v>42853</v>
      </c>
      <c r="B529" s="10"/>
      <c r="C529" s="10"/>
      <c r="D529" s="10"/>
      <c r="E529" s="10"/>
      <c r="F529" s="10"/>
      <c r="G529" s="10"/>
      <c r="H529" s="10"/>
      <c r="I529" s="54">
        <f t="shared" si="133"/>
        <v>0</v>
      </c>
      <c r="J529" s="11"/>
      <c r="K529" s="11"/>
      <c r="L529" s="12"/>
      <c r="M529" s="13"/>
      <c r="N529" s="13"/>
      <c r="O529" s="13"/>
      <c r="P529" s="13"/>
      <c r="Q529" s="34"/>
      <c r="R529" s="36"/>
      <c r="S529" s="36"/>
      <c r="T529" s="36"/>
      <c r="U529" s="36"/>
      <c r="V529" s="176" t="str">
        <f t="shared" si="134"/>
        <v/>
      </c>
    </row>
    <row r="530" spans="1:22" x14ac:dyDescent="0.2">
      <c r="A530" s="247" t="s">
        <v>9</v>
      </c>
      <c r="B530" s="2"/>
      <c r="C530" s="2"/>
      <c r="D530" s="2"/>
      <c r="E530" s="2"/>
      <c r="F530" s="2"/>
      <c r="G530" s="2"/>
      <c r="H530" s="2"/>
      <c r="I530" s="52">
        <f t="shared" si="133"/>
        <v>0</v>
      </c>
      <c r="J530" s="3"/>
      <c r="K530" s="3"/>
      <c r="L530" s="4"/>
      <c r="M530" s="4"/>
      <c r="N530" s="4"/>
      <c r="O530" s="4"/>
      <c r="P530" s="4"/>
      <c r="Q530" s="214"/>
      <c r="R530" s="36"/>
      <c r="S530" s="36"/>
      <c r="T530" s="36"/>
      <c r="U530" s="36"/>
      <c r="V530" s="176" t="str">
        <f t="shared" si="134"/>
        <v/>
      </c>
    </row>
    <row r="531" spans="1:22" x14ac:dyDescent="0.2">
      <c r="A531" s="249">
        <f t="shared" si="135"/>
        <v>42854</v>
      </c>
      <c r="B531" s="10"/>
      <c r="C531" s="10"/>
      <c r="D531" s="10"/>
      <c r="E531" s="10"/>
      <c r="F531" s="10"/>
      <c r="G531" s="10"/>
      <c r="H531" s="10"/>
      <c r="I531" s="54">
        <f t="shared" si="133"/>
        <v>0</v>
      </c>
      <c r="J531" s="11"/>
      <c r="K531" s="11"/>
      <c r="L531" s="12"/>
      <c r="M531" s="13"/>
      <c r="N531" s="13"/>
      <c r="O531" s="13"/>
      <c r="P531" s="13"/>
      <c r="Q531" s="9"/>
      <c r="R531" s="36"/>
      <c r="S531" s="36"/>
      <c r="T531" s="36"/>
      <c r="U531" s="36"/>
      <c r="V531" s="176" t="str">
        <f t="shared" si="134"/>
        <v/>
      </c>
    </row>
    <row r="532" spans="1:22" x14ac:dyDescent="0.2">
      <c r="A532" s="247" t="s">
        <v>7</v>
      </c>
      <c r="B532" s="2"/>
      <c r="C532" s="2"/>
      <c r="D532" s="2"/>
      <c r="E532" s="2"/>
      <c r="F532" s="2"/>
      <c r="G532" s="2"/>
      <c r="H532" s="2"/>
      <c r="I532" s="52">
        <f t="shared" si="133"/>
        <v>0</v>
      </c>
      <c r="J532" s="3"/>
      <c r="K532" s="3"/>
      <c r="L532" s="4"/>
      <c r="M532" s="4"/>
      <c r="N532" s="4"/>
      <c r="O532" s="4"/>
      <c r="P532" s="4"/>
      <c r="Q532" s="214"/>
      <c r="R532" s="36"/>
      <c r="S532" s="36"/>
      <c r="T532" s="36"/>
      <c r="U532" s="36"/>
      <c r="V532" s="176" t="str">
        <f t="shared" si="134"/>
        <v/>
      </c>
    </row>
    <row r="533" spans="1:22" x14ac:dyDescent="0.2">
      <c r="A533" s="249">
        <f t="shared" si="135"/>
        <v>42855</v>
      </c>
      <c r="B533" s="15"/>
      <c r="C533" s="15"/>
      <c r="D533" s="15"/>
      <c r="E533" s="15"/>
      <c r="F533" s="15"/>
      <c r="G533" s="15"/>
      <c r="H533" s="15"/>
      <c r="I533" s="54">
        <f t="shared" si="133"/>
        <v>0</v>
      </c>
      <c r="J533" s="16"/>
      <c r="K533" s="16"/>
      <c r="L533" s="12"/>
      <c r="M533" s="13"/>
      <c r="N533" s="13"/>
      <c r="O533" s="13"/>
      <c r="P533" s="13"/>
      <c r="Q533" s="34"/>
      <c r="R533" s="36"/>
      <c r="S533" s="36"/>
      <c r="T533" s="36"/>
      <c r="U533" s="36"/>
      <c r="V533" s="176" t="str">
        <f t="shared" si="134"/>
        <v/>
      </c>
    </row>
    <row r="534" spans="1:22" x14ac:dyDescent="0.2">
      <c r="A534" s="247" t="s">
        <v>4</v>
      </c>
      <c r="B534" s="56">
        <f t="shared" ref="B534:G534" si="136">SUM(B520:B533)</f>
        <v>0</v>
      </c>
      <c r="C534" s="56">
        <f t="shared" si="136"/>
        <v>0</v>
      </c>
      <c r="D534" s="56">
        <f t="shared" si="136"/>
        <v>0</v>
      </c>
      <c r="E534" s="56">
        <f t="shared" si="136"/>
        <v>0</v>
      </c>
      <c r="F534" s="56">
        <f t="shared" si="136"/>
        <v>0</v>
      </c>
      <c r="G534" s="56">
        <f t="shared" si="136"/>
        <v>0</v>
      </c>
      <c r="H534" s="56">
        <f>SUM(H520:H533)</f>
        <v>0</v>
      </c>
      <c r="I534" s="57">
        <f>SUM(I520:I533)</f>
        <v>0</v>
      </c>
      <c r="J534" s="56" t="str">
        <f>IF(SUM(J520:J533)&gt;0, AVERAGE(J520:J533), "")</f>
        <v/>
      </c>
      <c r="K534" s="56" t="str">
        <f>IF(SUM(K520:K533)&gt;0, AVERAGE(K520:K533), "")</f>
        <v/>
      </c>
      <c r="L534" s="58">
        <f>SUM(L520:L533)</f>
        <v>0</v>
      </c>
      <c r="M534" s="58">
        <f>SUM(M520:M533)</f>
        <v>0</v>
      </c>
      <c r="N534" s="58">
        <f>SUM(N520:N533)</f>
        <v>0</v>
      </c>
      <c r="O534" s="58">
        <f>SUM(O520:O533)</f>
        <v>0</v>
      </c>
      <c r="P534" s="58">
        <f>SUM(P520:P533)</f>
        <v>0</v>
      </c>
      <c r="Q534" s="5"/>
      <c r="R534" s="36"/>
      <c r="S534" s="36"/>
      <c r="T534" s="36"/>
      <c r="U534" s="36"/>
      <c r="V534" s="36"/>
    </row>
    <row r="535" spans="1:22" x14ac:dyDescent="0.2">
      <c r="A535" s="250" t="s">
        <v>13</v>
      </c>
      <c r="B535" s="56">
        <f t="shared" ref="B535:G535" si="137">COUNT(B520:B533)</f>
        <v>0</v>
      </c>
      <c r="C535" s="56">
        <f t="shared" si="137"/>
        <v>0</v>
      </c>
      <c r="D535" s="56">
        <f t="shared" si="137"/>
        <v>0</v>
      </c>
      <c r="E535" s="56">
        <f t="shared" si="137"/>
        <v>0</v>
      </c>
      <c r="F535" s="56">
        <f t="shared" si="137"/>
        <v>0</v>
      </c>
      <c r="G535" s="56">
        <f t="shared" si="137"/>
        <v>0</v>
      </c>
      <c r="H535" s="56">
        <f>COUNT(H520:H533)</f>
        <v>0</v>
      </c>
      <c r="I535" s="57">
        <f>SUM(B535:H535)</f>
        <v>0</v>
      </c>
      <c r="J535" s="56"/>
      <c r="K535" s="56"/>
      <c r="L535" s="59"/>
      <c r="M535" s="59"/>
      <c r="N535" s="59"/>
      <c r="O535" s="59"/>
      <c r="P535" s="59"/>
      <c r="Q535" s="17"/>
      <c r="R535" s="36"/>
      <c r="S535" s="36"/>
      <c r="T535" s="36"/>
      <c r="U535" s="36"/>
      <c r="V535" s="36"/>
    </row>
    <row r="536" spans="1:22" x14ac:dyDescent="0.2">
      <c r="A536" s="244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36"/>
      <c r="S536" s="36"/>
      <c r="T536" s="36"/>
      <c r="U536" s="177"/>
      <c r="V536" s="176" t="str">
        <f>IF(SUM(V520:V533)&gt;0, (AVERAGE(V520:V533)), "")</f>
        <v/>
      </c>
    </row>
    <row r="537" spans="1:22" x14ac:dyDescent="0.2">
      <c r="A537" s="245" t="s">
        <v>2</v>
      </c>
      <c r="B537" s="37"/>
      <c r="C537" s="38">
        <f>C518+1</f>
        <v>18</v>
      </c>
      <c r="D537" s="39"/>
      <c r="E537" s="39"/>
      <c r="F537" s="39"/>
      <c r="G537" s="39"/>
      <c r="H537" s="39"/>
      <c r="I537" s="39"/>
      <c r="J537" s="39"/>
      <c r="K537" s="39"/>
      <c r="L537" s="40" t="str">
        <f>Start!$D$27</f>
        <v>Ju</v>
      </c>
      <c r="M537" s="40" t="str">
        <f>Start!$E$27</f>
        <v>Hi</v>
      </c>
      <c r="N537" s="40" t="str">
        <f>Start!$F$27</f>
        <v>Su</v>
      </c>
      <c r="O537" s="40" t="str">
        <f>Start!$G$27</f>
        <v>Py</v>
      </c>
      <c r="P537" s="179" t="s">
        <v>75</v>
      </c>
      <c r="Q537" s="41" t="s">
        <v>3</v>
      </c>
      <c r="R537" s="36"/>
      <c r="S537" s="36"/>
      <c r="T537" s="36"/>
      <c r="U537" s="36"/>
      <c r="V537" s="36"/>
    </row>
    <row r="538" spans="1:22" x14ac:dyDescent="0.2">
      <c r="A538" s="246"/>
      <c r="B538" s="42">
        <v>1</v>
      </c>
      <c r="C538" s="43">
        <v>2</v>
      </c>
      <c r="D538" s="44">
        <v>3</v>
      </c>
      <c r="E538" s="45">
        <v>4</v>
      </c>
      <c r="F538" s="46">
        <v>5</v>
      </c>
      <c r="G538" s="47">
        <v>6</v>
      </c>
      <c r="H538" s="235">
        <v>7</v>
      </c>
      <c r="I538" s="48" t="s">
        <v>4</v>
      </c>
      <c r="J538" s="49" t="s">
        <v>58</v>
      </c>
      <c r="K538" s="49" t="s">
        <v>59</v>
      </c>
      <c r="L538" s="50" t="s">
        <v>5</v>
      </c>
      <c r="M538" s="50" t="s">
        <v>5</v>
      </c>
      <c r="N538" s="50" t="s">
        <v>5</v>
      </c>
      <c r="O538" s="173" t="s">
        <v>5</v>
      </c>
      <c r="P538" s="173" t="s">
        <v>15</v>
      </c>
      <c r="Q538" s="51"/>
      <c r="R538" s="36"/>
      <c r="S538" s="36"/>
      <c r="T538" s="36"/>
      <c r="U538" s="36"/>
      <c r="V538" s="36"/>
    </row>
    <row r="539" spans="1:22" x14ac:dyDescent="0.2">
      <c r="A539" s="247" t="s">
        <v>6</v>
      </c>
      <c r="B539" s="2"/>
      <c r="C539" s="2"/>
      <c r="D539" s="2"/>
      <c r="E539" s="2"/>
      <c r="F539" s="2"/>
      <c r="G539" s="2"/>
      <c r="H539" s="2"/>
      <c r="I539" s="52">
        <f t="shared" ref="I539:I552" si="138">SUM(B539:H539)</f>
        <v>0</v>
      </c>
      <c r="J539" s="3"/>
      <c r="K539" s="3"/>
      <c r="L539" s="4"/>
      <c r="M539" s="4"/>
      <c r="N539" s="4"/>
      <c r="O539" s="4"/>
      <c r="P539" s="4"/>
      <c r="Q539" s="5"/>
      <c r="R539" s="36"/>
      <c r="S539" s="36"/>
      <c r="T539" s="36"/>
      <c r="U539" s="36"/>
      <c r="V539" s="176" t="str">
        <f t="shared" ref="V539:V552" si="139">IF(SUM(L539:O539)&gt;0, (SUM(B539:D539,G539,F539)/SUM(L539:O539)/1440), "")</f>
        <v/>
      </c>
    </row>
    <row r="540" spans="1:22" x14ac:dyDescent="0.2">
      <c r="A540" s="248">
        <f>A533+1</f>
        <v>42856</v>
      </c>
      <c r="B540" s="6"/>
      <c r="C540" s="6"/>
      <c r="D540" s="6"/>
      <c r="E540" s="6"/>
      <c r="F540" s="6"/>
      <c r="G540" s="6"/>
      <c r="H540" s="6"/>
      <c r="I540" s="53">
        <f t="shared" si="138"/>
        <v>0</v>
      </c>
      <c r="J540" s="7"/>
      <c r="K540" s="7"/>
      <c r="L540" s="8"/>
      <c r="M540" s="8"/>
      <c r="N540" s="8"/>
      <c r="O540" s="8"/>
      <c r="P540" s="8"/>
      <c r="Q540" s="34"/>
      <c r="R540" s="36"/>
      <c r="S540" s="36"/>
      <c r="T540" s="36"/>
      <c r="U540" s="36"/>
      <c r="V540" s="176" t="str">
        <f t="shared" si="139"/>
        <v/>
      </c>
    </row>
    <row r="541" spans="1:22" x14ac:dyDescent="0.2">
      <c r="A541" s="247" t="s">
        <v>8</v>
      </c>
      <c r="B541" s="2"/>
      <c r="C541" s="2"/>
      <c r="D541" s="2"/>
      <c r="E541" s="2"/>
      <c r="F541" s="2"/>
      <c r="G541" s="2"/>
      <c r="H541" s="2"/>
      <c r="I541" s="52">
        <f t="shared" si="138"/>
        <v>0</v>
      </c>
      <c r="J541" s="3"/>
      <c r="K541" s="3"/>
      <c r="L541" s="4"/>
      <c r="M541" s="4"/>
      <c r="N541" s="4"/>
      <c r="O541" s="4"/>
      <c r="P541" s="4"/>
      <c r="Q541" s="214"/>
      <c r="R541" s="36"/>
      <c r="S541" s="36"/>
      <c r="T541" s="36"/>
      <c r="U541" s="36"/>
      <c r="V541" s="176" t="str">
        <f t="shared" si="139"/>
        <v/>
      </c>
    </row>
    <row r="542" spans="1:22" x14ac:dyDescent="0.2">
      <c r="A542" s="248">
        <f>A540+1</f>
        <v>42857</v>
      </c>
      <c r="B542" s="10"/>
      <c r="C542" s="10"/>
      <c r="D542" s="10"/>
      <c r="E542" s="10"/>
      <c r="F542" s="10"/>
      <c r="G542" s="10"/>
      <c r="H542" s="10"/>
      <c r="I542" s="54">
        <f t="shared" si="138"/>
        <v>0</v>
      </c>
      <c r="J542" s="11"/>
      <c r="K542" s="11"/>
      <c r="L542" s="12"/>
      <c r="M542" s="13"/>
      <c r="N542" s="13"/>
      <c r="O542" s="13"/>
      <c r="P542" s="13"/>
      <c r="Q542" s="34"/>
      <c r="R542" s="36"/>
      <c r="S542" s="36"/>
      <c r="T542" s="36"/>
      <c r="U542" s="36"/>
      <c r="V542" s="176" t="str">
        <f t="shared" si="139"/>
        <v/>
      </c>
    </row>
    <row r="543" spans="1:22" x14ac:dyDescent="0.2">
      <c r="A543" s="247" t="s">
        <v>10</v>
      </c>
      <c r="B543" s="2"/>
      <c r="C543" s="2"/>
      <c r="D543" s="2"/>
      <c r="E543" s="2"/>
      <c r="F543" s="2"/>
      <c r="G543" s="143"/>
      <c r="H543" s="143"/>
      <c r="I543" s="52">
        <f t="shared" si="138"/>
        <v>0</v>
      </c>
      <c r="J543" s="3"/>
      <c r="K543" s="3"/>
      <c r="L543" s="4"/>
      <c r="M543" s="4"/>
      <c r="N543" s="4"/>
      <c r="O543" s="4"/>
      <c r="P543" s="4"/>
      <c r="Q543" s="214"/>
      <c r="R543" s="36"/>
      <c r="S543" s="36"/>
      <c r="T543" s="36"/>
      <c r="U543" s="36"/>
      <c r="V543" s="176" t="str">
        <f t="shared" si="139"/>
        <v/>
      </c>
    </row>
    <row r="544" spans="1:22" x14ac:dyDescent="0.2">
      <c r="A544" s="249">
        <f>A542+1</f>
        <v>42858</v>
      </c>
      <c r="B544" s="6"/>
      <c r="C544" s="6"/>
      <c r="D544" s="6"/>
      <c r="E544" s="6"/>
      <c r="F544" s="6"/>
      <c r="G544" s="6"/>
      <c r="H544" s="6"/>
      <c r="I544" s="53">
        <f t="shared" si="138"/>
        <v>0</v>
      </c>
      <c r="J544" s="7"/>
      <c r="K544" s="7"/>
      <c r="L544" s="14"/>
      <c r="M544" s="8"/>
      <c r="N544" s="8"/>
      <c r="O544" s="8"/>
      <c r="P544" s="8"/>
      <c r="Q544" s="34"/>
      <c r="R544" s="36"/>
      <c r="S544" s="36"/>
      <c r="T544" s="36"/>
      <c r="U544" s="36"/>
      <c r="V544" s="176" t="str">
        <f t="shared" si="139"/>
        <v/>
      </c>
    </row>
    <row r="545" spans="1:22" x14ac:dyDescent="0.2">
      <c r="A545" s="249" t="s">
        <v>12</v>
      </c>
      <c r="B545" s="2"/>
      <c r="C545" s="2"/>
      <c r="D545" s="2"/>
      <c r="E545" s="2"/>
      <c r="F545" s="2"/>
      <c r="G545" s="2"/>
      <c r="H545" s="2"/>
      <c r="I545" s="52">
        <f t="shared" si="138"/>
        <v>0</v>
      </c>
      <c r="J545" s="3"/>
      <c r="K545" s="3"/>
      <c r="L545" s="4"/>
      <c r="M545" s="4"/>
      <c r="N545" s="4"/>
      <c r="O545" s="4"/>
      <c r="P545" s="4"/>
      <c r="Q545" s="214"/>
      <c r="R545" s="36"/>
      <c r="S545" s="36"/>
      <c r="T545" s="36"/>
      <c r="U545" s="36"/>
      <c r="V545" s="176" t="str">
        <f t="shared" si="139"/>
        <v/>
      </c>
    </row>
    <row r="546" spans="1:22" x14ac:dyDescent="0.2">
      <c r="A546" s="249">
        <f t="shared" ref="A546:A552" si="140">A544+1</f>
        <v>42859</v>
      </c>
      <c r="B546" s="10"/>
      <c r="C546" s="10"/>
      <c r="D546" s="10"/>
      <c r="E546" s="10"/>
      <c r="F546" s="10"/>
      <c r="G546" s="10"/>
      <c r="H546" s="10"/>
      <c r="I546" s="54">
        <f t="shared" si="138"/>
        <v>0</v>
      </c>
      <c r="J546" s="11"/>
      <c r="K546" s="11"/>
      <c r="L546" s="12"/>
      <c r="M546" s="13"/>
      <c r="N546" s="13"/>
      <c r="O546" s="13"/>
      <c r="P546" s="13"/>
      <c r="Q546" s="9"/>
      <c r="R546" s="36"/>
      <c r="S546" s="36"/>
      <c r="T546" s="36"/>
      <c r="U546" s="36"/>
      <c r="V546" s="176" t="str">
        <f t="shared" si="139"/>
        <v/>
      </c>
    </row>
    <row r="547" spans="1:22" x14ac:dyDescent="0.2">
      <c r="A547" s="247" t="s">
        <v>11</v>
      </c>
      <c r="B547" s="2"/>
      <c r="C547" s="2"/>
      <c r="D547" s="2"/>
      <c r="E547" s="2"/>
      <c r="F547" s="2"/>
      <c r="G547" s="2"/>
      <c r="H547" s="2"/>
      <c r="I547" s="52">
        <f t="shared" si="138"/>
        <v>0</v>
      </c>
      <c r="J547" s="3"/>
      <c r="K547" s="3"/>
      <c r="L547" s="4"/>
      <c r="M547" s="4"/>
      <c r="N547" s="4"/>
      <c r="O547" s="4"/>
      <c r="P547" s="4"/>
      <c r="Q547" s="214"/>
      <c r="R547" s="36"/>
      <c r="S547" s="36"/>
      <c r="T547" s="36"/>
      <c r="U547" s="36"/>
      <c r="V547" s="176" t="str">
        <f t="shared" si="139"/>
        <v/>
      </c>
    </row>
    <row r="548" spans="1:22" x14ac:dyDescent="0.2">
      <c r="A548" s="249">
        <f t="shared" si="140"/>
        <v>42860</v>
      </c>
      <c r="B548" s="10"/>
      <c r="C548" s="10"/>
      <c r="D548" s="10"/>
      <c r="E548" s="10"/>
      <c r="F548" s="10"/>
      <c r="G548" s="10"/>
      <c r="H548" s="10"/>
      <c r="I548" s="54">
        <f t="shared" si="138"/>
        <v>0</v>
      </c>
      <c r="J548" s="11"/>
      <c r="K548" s="11"/>
      <c r="L548" s="12"/>
      <c r="M548" s="13"/>
      <c r="N548" s="13"/>
      <c r="O548" s="13"/>
      <c r="P548" s="13"/>
      <c r="Q548" s="34"/>
      <c r="R548" s="36"/>
      <c r="S548" s="36"/>
      <c r="T548" s="36"/>
      <c r="U548" s="36"/>
      <c r="V548" s="176" t="str">
        <f t="shared" si="139"/>
        <v/>
      </c>
    </row>
    <row r="549" spans="1:22" x14ac:dyDescent="0.2">
      <c r="A549" s="247" t="s">
        <v>9</v>
      </c>
      <c r="B549" s="2"/>
      <c r="C549" s="2"/>
      <c r="D549" s="2"/>
      <c r="E549" s="2"/>
      <c r="F549" s="2"/>
      <c r="G549" s="2"/>
      <c r="H549" s="2"/>
      <c r="I549" s="52">
        <f t="shared" si="138"/>
        <v>0</v>
      </c>
      <c r="J549" s="3"/>
      <c r="K549" s="3"/>
      <c r="L549" s="4"/>
      <c r="M549" s="4"/>
      <c r="N549" s="4"/>
      <c r="O549" s="4"/>
      <c r="P549" s="4"/>
      <c r="Q549" s="214"/>
      <c r="R549" s="36"/>
      <c r="S549" s="36"/>
      <c r="T549" s="36"/>
      <c r="U549" s="36"/>
      <c r="V549" s="176" t="str">
        <f t="shared" si="139"/>
        <v/>
      </c>
    </row>
    <row r="550" spans="1:22" x14ac:dyDescent="0.2">
      <c r="A550" s="249">
        <f t="shared" si="140"/>
        <v>42861</v>
      </c>
      <c r="B550" s="10"/>
      <c r="C550" s="10"/>
      <c r="D550" s="10"/>
      <c r="E550" s="10"/>
      <c r="F550" s="10"/>
      <c r="G550" s="10"/>
      <c r="H550" s="10"/>
      <c r="I550" s="54">
        <f t="shared" si="138"/>
        <v>0</v>
      </c>
      <c r="J550" s="11"/>
      <c r="K550" s="11"/>
      <c r="L550" s="12"/>
      <c r="M550" s="13"/>
      <c r="N550" s="13"/>
      <c r="O550" s="13"/>
      <c r="P550" s="13"/>
      <c r="Q550" s="9"/>
      <c r="R550" s="36"/>
      <c r="S550" s="36"/>
      <c r="T550" s="36"/>
      <c r="U550" s="36"/>
      <c r="V550" s="176" t="str">
        <f t="shared" si="139"/>
        <v/>
      </c>
    </row>
    <row r="551" spans="1:22" x14ac:dyDescent="0.2">
      <c r="A551" s="247" t="s">
        <v>7</v>
      </c>
      <c r="B551" s="2"/>
      <c r="C551" s="2"/>
      <c r="D551" s="2"/>
      <c r="E551" s="2"/>
      <c r="F551" s="2"/>
      <c r="G551" s="2"/>
      <c r="H551" s="2"/>
      <c r="I551" s="52">
        <f t="shared" si="138"/>
        <v>0</v>
      </c>
      <c r="J551" s="3"/>
      <c r="K551" s="3"/>
      <c r="L551" s="4"/>
      <c r="M551" s="4"/>
      <c r="N551" s="4"/>
      <c r="O551" s="4"/>
      <c r="P551" s="4"/>
      <c r="Q551" s="214"/>
      <c r="R551" s="36"/>
      <c r="S551" s="36"/>
      <c r="T551" s="36"/>
      <c r="U551" s="36"/>
      <c r="V551" s="176" t="str">
        <f t="shared" si="139"/>
        <v/>
      </c>
    </row>
    <row r="552" spans="1:22" x14ac:dyDescent="0.2">
      <c r="A552" s="249">
        <f t="shared" si="140"/>
        <v>42862</v>
      </c>
      <c r="B552" s="15"/>
      <c r="C552" s="15"/>
      <c r="D552" s="15"/>
      <c r="E552" s="15"/>
      <c r="F552" s="15"/>
      <c r="G552" s="15"/>
      <c r="H552" s="15"/>
      <c r="I552" s="54">
        <f t="shared" si="138"/>
        <v>0</v>
      </c>
      <c r="J552" s="16"/>
      <c r="K552" s="16"/>
      <c r="L552" s="12"/>
      <c r="M552" s="13"/>
      <c r="N552" s="13"/>
      <c r="O552" s="13"/>
      <c r="P552" s="13"/>
      <c r="Q552" s="34"/>
      <c r="R552" s="36"/>
      <c r="S552" s="36"/>
      <c r="T552" s="36"/>
      <c r="U552" s="36"/>
      <c r="V552" s="176" t="str">
        <f t="shared" si="139"/>
        <v/>
      </c>
    </row>
    <row r="553" spans="1:22" x14ac:dyDescent="0.2">
      <c r="A553" s="247" t="s">
        <v>4</v>
      </c>
      <c r="B553" s="56">
        <f t="shared" ref="B553:G553" si="141">SUM(B539:B552)</f>
        <v>0</v>
      </c>
      <c r="C553" s="56">
        <f t="shared" si="141"/>
        <v>0</v>
      </c>
      <c r="D553" s="56">
        <f t="shared" si="141"/>
        <v>0</v>
      </c>
      <c r="E553" s="56">
        <f t="shared" si="141"/>
        <v>0</v>
      </c>
      <c r="F553" s="56">
        <f t="shared" si="141"/>
        <v>0</v>
      </c>
      <c r="G553" s="56">
        <f t="shared" si="141"/>
        <v>0</v>
      </c>
      <c r="H553" s="56">
        <f>SUM(H539:H552)</f>
        <v>0</v>
      </c>
      <c r="I553" s="57">
        <f>SUM(I539:I552)</f>
        <v>0</v>
      </c>
      <c r="J553" s="56" t="str">
        <f>IF(SUM(J539:J552)&gt;0, AVERAGE(J539:J552), "")</f>
        <v/>
      </c>
      <c r="K553" s="56" t="str">
        <f>IF(SUM(K539:K552)&gt;0, AVERAGE(K539:K552), "")</f>
        <v/>
      </c>
      <c r="L553" s="58">
        <f>SUM(L539:L552)</f>
        <v>0</v>
      </c>
      <c r="M553" s="58">
        <f>SUM(M539:M552)</f>
        <v>0</v>
      </c>
      <c r="N553" s="58">
        <f>SUM(N539:N552)</f>
        <v>0</v>
      </c>
      <c r="O553" s="58">
        <f>SUM(O539:O552)</f>
        <v>0</v>
      </c>
      <c r="P553" s="58">
        <f>SUM(P539:P552)</f>
        <v>0</v>
      </c>
      <c r="Q553" s="5"/>
      <c r="R553" s="36"/>
      <c r="S553" s="36"/>
      <c r="T553" s="36"/>
      <c r="U553" s="36"/>
      <c r="V553" s="36"/>
    </row>
    <row r="554" spans="1:22" x14ac:dyDescent="0.2">
      <c r="A554" s="250" t="s">
        <v>13</v>
      </c>
      <c r="B554" s="56">
        <f t="shared" ref="B554:G554" si="142">COUNT(B539:B552)</f>
        <v>0</v>
      </c>
      <c r="C554" s="56">
        <f t="shared" si="142"/>
        <v>0</v>
      </c>
      <c r="D554" s="56">
        <f t="shared" si="142"/>
        <v>0</v>
      </c>
      <c r="E554" s="56">
        <f t="shared" si="142"/>
        <v>0</v>
      </c>
      <c r="F554" s="56">
        <f t="shared" si="142"/>
        <v>0</v>
      </c>
      <c r="G554" s="56">
        <f t="shared" si="142"/>
        <v>0</v>
      </c>
      <c r="H554" s="56">
        <f>COUNT(H539:H552)</f>
        <v>0</v>
      </c>
      <c r="I554" s="57">
        <f>SUM(B554:H554)</f>
        <v>0</v>
      </c>
      <c r="J554" s="56"/>
      <c r="K554" s="56"/>
      <c r="L554" s="59"/>
      <c r="M554" s="59"/>
      <c r="N554" s="59"/>
      <c r="O554" s="59"/>
      <c r="P554" s="59"/>
      <c r="Q554" s="17"/>
      <c r="R554" s="36"/>
      <c r="S554" s="36"/>
      <c r="T554" s="36"/>
      <c r="U554" s="36"/>
      <c r="V554" s="36"/>
    </row>
    <row r="555" spans="1:22" x14ac:dyDescent="0.2">
      <c r="A555" s="244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36"/>
      <c r="S555" s="36"/>
      <c r="T555" s="36"/>
      <c r="U555" s="177"/>
      <c r="V555" s="176" t="str">
        <f>IF(SUM(V539:V552)&gt;0, (AVERAGE(V539:V552)), "")</f>
        <v/>
      </c>
    </row>
    <row r="556" spans="1:22" x14ac:dyDescent="0.2">
      <c r="A556" s="245" t="s">
        <v>2</v>
      </c>
      <c r="B556" s="37"/>
      <c r="C556" s="38">
        <f>C537+1</f>
        <v>19</v>
      </c>
      <c r="D556" s="39"/>
      <c r="E556" s="39"/>
      <c r="F556" s="39"/>
      <c r="G556" s="39"/>
      <c r="H556" s="39"/>
      <c r="I556" s="39"/>
      <c r="J556" s="39"/>
      <c r="K556" s="39"/>
      <c r="L556" s="40" t="str">
        <f>Start!$D$27</f>
        <v>Ju</v>
      </c>
      <c r="M556" s="40" t="str">
        <f>Start!$E$27</f>
        <v>Hi</v>
      </c>
      <c r="N556" s="40" t="str">
        <f>Start!$F$27</f>
        <v>Su</v>
      </c>
      <c r="O556" s="40" t="str">
        <f>Start!$G$27</f>
        <v>Py</v>
      </c>
      <c r="P556" s="179" t="s">
        <v>75</v>
      </c>
      <c r="Q556" s="41" t="s">
        <v>3</v>
      </c>
      <c r="R556" s="36"/>
      <c r="S556" s="36"/>
      <c r="T556" s="36"/>
      <c r="U556" s="36"/>
      <c r="V556" s="36"/>
    </row>
    <row r="557" spans="1:22" x14ac:dyDescent="0.2">
      <c r="A557" s="246"/>
      <c r="B557" s="42">
        <v>1</v>
      </c>
      <c r="C557" s="43">
        <v>2</v>
      </c>
      <c r="D557" s="44">
        <v>3</v>
      </c>
      <c r="E557" s="45">
        <v>4</v>
      </c>
      <c r="F557" s="46">
        <v>5</v>
      </c>
      <c r="G557" s="47">
        <v>6</v>
      </c>
      <c r="H557" s="235">
        <v>7</v>
      </c>
      <c r="I557" s="48" t="s">
        <v>4</v>
      </c>
      <c r="J557" s="49" t="s">
        <v>58</v>
      </c>
      <c r="K557" s="49" t="s">
        <v>59</v>
      </c>
      <c r="L557" s="50" t="s">
        <v>5</v>
      </c>
      <c r="M557" s="50" t="s">
        <v>5</v>
      </c>
      <c r="N557" s="50" t="s">
        <v>5</v>
      </c>
      <c r="O557" s="173" t="s">
        <v>5</v>
      </c>
      <c r="P557" s="173" t="s">
        <v>15</v>
      </c>
      <c r="Q557" s="51"/>
      <c r="R557" s="36"/>
      <c r="S557" s="36"/>
      <c r="T557" s="36"/>
      <c r="U557" s="36"/>
      <c r="V557" s="36"/>
    </row>
    <row r="558" spans="1:22" x14ac:dyDescent="0.2">
      <c r="A558" s="247" t="s">
        <v>6</v>
      </c>
      <c r="B558" s="2"/>
      <c r="C558" s="2"/>
      <c r="D558" s="2"/>
      <c r="E558" s="2"/>
      <c r="F558" s="2"/>
      <c r="G558" s="2"/>
      <c r="H558" s="2"/>
      <c r="I558" s="52">
        <f t="shared" ref="I558:I571" si="143">SUM(B558:H558)</f>
        <v>0</v>
      </c>
      <c r="J558" s="3"/>
      <c r="K558" s="3"/>
      <c r="L558" s="4"/>
      <c r="M558" s="4"/>
      <c r="N558" s="4"/>
      <c r="O558" s="4"/>
      <c r="P558" s="4"/>
      <c r="Q558" s="5"/>
      <c r="R558" s="36"/>
      <c r="S558" s="36"/>
      <c r="T558" s="36"/>
      <c r="U558" s="36"/>
      <c r="V558" s="176" t="str">
        <f t="shared" ref="V558:V571" si="144">IF(SUM(L558:O558)&gt;0, (SUM(B558:D558,G558,F558)/SUM(L558:O558)/1440), "")</f>
        <v/>
      </c>
    </row>
    <row r="559" spans="1:22" x14ac:dyDescent="0.2">
      <c r="A559" s="248">
        <f>A552+1</f>
        <v>42863</v>
      </c>
      <c r="B559" s="6"/>
      <c r="C559" s="6"/>
      <c r="D559" s="6"/>
      <c r="E559" s="6"/>
      <c r="F559" s="6"/>
      <c r="G559" s="6"/>
      <c r="H559" s="6"/>
      <c r="I559" s="53">
        <f t="shared" si="143"/>
        <v>0</v>
      </c>
      <c r="J559" s="7"/>
      <c r="K559" s="7"/>
      <c r="L559" s="8"/>
      <c r="M559" s="8"/>
      <c r="N559" s="8"/>
      <c r="O559" s="8"/>
      <c r="P559" s="8"/>
      <c r="Q559" s="9"/>
      <c r="R559" s="36"/>
      <c r="S559" s="36"/>
      <c r="T559" s="36"/>
      <c r="U559" s="36"/>
      <c r="V559" s="176" t="str">
        <f t="shared" si="144"/>
        <v/>
      </c>
    </row>
    <row r="560" spans="1:22" x14ac:dyDescent="0.2">
      <c r="A560" s="247" t="s">
        <v>8</v>
      </c>
      <c r="B560" s="2"/>
      <c r="C560" s="2"/>
      <c r="D560" s="2"/>
      <c r="E560" s="2"/>
      <c r="F560" s="2"/>
      <c r="G560" s="2"/>
      <c r="H560" s="2"/>
      <c r="I560" s="52">
        <f t="shared" si="143"/>
        <v>0</v>
      </c>
      <c r="J560" s="3"/>
      <c r="K560" s="3"/>
      <c r="L560" s="4"/>
      <c r="M560" s="4"/>
      <c r="N560" s="4"/>
      <c r="O560" s="4"/>
      <c r="P560" s="4"/>
      <c r="Q560" s="214"/>
      <c r="R560" s="36"/>
      <c r="S560" s="36"/>
      <c r="T560" s="36"/>
      <c r="U560" s="36"/>
      <c r="V560" s="176" t="str">
        <f t="shared" si="144"/>
        <v/>
      </c>
    </row>
    <row r="561" spans="1:22" x14ac:dyDescent="0.2">
      <c r="A561" s="248">
        <f>A559+1</f>
        <v>42864</v>
      </c>
      <c r="B561" s="10"/>
      <c r="C561" s="10"/>
      <c r="D561" s="10"/>
      <c r="E561" s="10"/>
      <c r="F561" s="10"/>
      <c r="G561" s="10"/>
      <c r="H561" s="10"/>
      <c r="I561" s="54">
        <f t="shared" si="143"/>
        <v>0</v>
      </c>
      <c r="J561" s="11"/>
      <c r="K561" s="11"/>
      <c r="L561" s="12"/>
      <c r="M561" s="13"/>
      <c r="N561" s="13"/>
      <c r="O561" s="13"/>
      <c r="P561" s="13"/>
      <c r="Q561" s="9"/>
      <c r="R561" s="36"/>
      <c r="S561" s="36"/>
      <c r="T561" s="36"/>
      <c r="U561" s="36"/>
      <c r="V561" s="176" t="str">
        <f t="shared" si="144"/>
        <v/>
      </c>
    </row>
    <row r="562" spans="1:22" x14ac:dyDescent="0.2">
      <c r="A562" s="247" t="s">
        <v>10</v>
      </c>
      <c r="B562" s="2"/>
      <c r="C562" s="2"/>
      <c r="D562" s="2"/>
      <c r="E562" s="2"/>
      <c r="F562" s="2"/>
      <c r="G562" s="143"/>
      <c r="H562" s="143"/>
      <c r="I562" s="52">
        <f t="shared" si="143"/>
        <v>0</v>
      </c>
      <c r="J562" s="3"/>
      <c r="K562" s="3"/>
      <c r="L562" s="4"/>
      <c r="M562" s="4"/>
      <c r="N562" s="4"/>
      <c r="O562" s="4"/>
      <c r="P562" s="4"/>
      <c r="Q562" s="214"/>
      <c r="R562" s="36"/>
      <c r="S562" s="36"/>
      <c r="T562" s="36"/>
      <c r="U562" s="36"/>
      <c r="V562" s="176" t="str">
        <f t="shared" si="144"/>
        <v/>
      </c>
    </row>
    <row r="563" spans="1:22" x14ac:dyDescent="0.2">
      <c r="A563" s="249">
        <f>A561+1</f>
        <v>42865</v>
      </c>
      <c r="B563" s="6"/>
      <c r="C563" s="6"/>
      <c r="D563" s="6"/>
      <c r="E563" s="6"/>
      <c r="F563" s="6"/>
      <c r="G563" s="6"/>
      <c r="H563" s="6"/>
      <c r="I563" s="53">
        <f t="shared" si="143"/>
        <v>0</v>
      </c>
      <c r="J563" s="7"/>
      <c r="K563" s="7"/>
      <c r="L563" s="14"/>
      <c r="M563" s="8"/>
      <c r="N563" s="8"/>
      <c r="O563" s="8"/>
      <c r="P563" s="8"/>
      <c r="Q563" s="9"/>
      <c r="R563" s="36"/>
      <c r="S563" s="36"/>
      <c r="T563" s="36"/>
      <c r="U563" s="36"/>
      <c r="V563" s="176" t="str">
        <f t="shared" si="144"/>
        <v/>
      </c>
    </row>
    <row r="564" spans="1:22" x14ac:dyDescent="0.2">
      <c r="A564" s="249" t="s">
        <v>12</v>
      </c>
      <c r="B564" s="2"/>
      <c r="C564" s="2"/>
      <c r="D564" s="2"/>
      <c r="E564" s="2"/>
      <c r="F564" s="2"/>
      <c r="G564" s="2"/>
      <c r="H564" s="2"/>
      <c r="I564" s="52">
        <f t="shared" si="143"/>
        <v>0</v>
      </c>
      <c r="J564" s="3"/>
      <c r="K564" s="3"/>
      <c r="L564" s="4"/>
      <c r="M564" s="4"/>
      <c r="N564" s="4"/>
      <c r="O564" s="4"/>
      <c r="P564" s="4"/>
      <c r="Q564" s="5"/>
      <c r="R564" s="36"/>
      <c r="S564" s="36"/>
      <c r="T564" s="36"/>
      <c r="U564" s="36"/>
      <c r="V564" s="176" t="str">
        <f t="shared" si="144"/>
        <v/>
      </c>
    </row>
    <row r="565" spans="1:22" x14ac:dyDescent="0.2">
      <c r="A565" s="249">
        <f t="shared" ref="A565:A571" si="145">A563+1</f>
        <v>42866</v>
      </c>
      <c r="B565" s="10"/>
      <c r="C565" s="10"/>
      <c r="D565" s="10"/>
      <c r="E565" s="10"/>
      <c r="F565" s="10"/>
      <c r="G565" s="10"/>
      <c r="H565" s="10"/>
      <c r="I565" s="54">
        <f t="shared" si="143"/>
        <v>0</v>
      </c>
      <c r="J565" s="11"/>
      <c r="K565" s="11"/>
      <c r="L565" s="12"/>
      <c r="M565" s="13"/>
      <c r="N565" s="13"/>
      <c r="O565" s="13"/>
      <c r="P565" s="13"/>
      <c r="Q565" s="9"/>
      <c r="R565" s="36"/>
      <c r="S565" s="36"/>
      <c r="T565" s="36"/>
      <c r="U565" s="36"/>
      <c r="V565" s="176" t="str">
        <f t="shared" si="144"/>
        <v/>
      </c>
    </row>
    <row r="566" spans="1:22" x14ac:dyDescent="0.2">
      <c r="A566" s="247" t="s">
        <v>11</v>
      </c>
      <c r="B566" s="2"/>
      <c r="C566" s="2"/>
      <c r="D566" s="2"/>
      <c r="E566" s="2"/>
      <c r="F566" s="2"/>
      <c r="G566" s="2"/>
      <c r="H566" s="2"/>
      <c r="I566" s="52">
        <f t="shared" si="143"/>
        <v>0</v>
      </c>
      <c r="J566" s="3"/>
      <c r="K566" s="3"/>
      <c r="L566" s="4"/>
      <c r="M566" s="4"/>
      <c r="N566" s="4"/>
      <c r="O566" s="4"/>
      <c r="P566" s="4"/>
      <c r="Q566" s="214"/>
      <c r="R566" s="36"/>
      <c r="S566" s="36"/>
      <c r="T566" s="36"/>
      <c r="U566" s="36"/>
      <c r="V566" s="176" t="str">
        <f t="shared" si="144"/>
        <v/>
      </c>
    </row>
    <row r="567" spans="1:22" x14ac:dyDescent="0.2">
      <c r="A567" s="249">
        <f t="shared" si="145"/>
        <v>42867</v>
      </c>
      <c r="B567" s="10"/>
      <c r="C567" s="10"/>
      <c r="D567" s="10"/>
      <c r="E567" s="10"/>
      <c r="F567" s="10"/>
      <c r="G567" s="10"/>
      <c r="H567" s="10"/>
      <c r="I567" s="54">
        <f t="shared" si="143"/>
        <v>0</v>
      </c>
      <c r="J567" s="11"/>
      <c r="K567" s="11"/>
      <c r="L567" s="12"/>
      <c r="M567" s="13"/>
      <c r="N567" s="13"/>
      <c r="O567" s="13"/>
      <c r="P567" s="13"/>
      <c r="Q567" s="34"/>
      <c r="R567" s="36"/>
      <c r="S567" s="36"/>
      <c r="T567" s="36"/>
      <c r="U567" s="36"/>
      <c r="V567" s="176" t="str">
        <f t="shared" si="144"/>
        <v/>
      </c>
    </row>
    <row r="568" spans="1:22" x14ac:dyDescent="0.2">
      <c r="A568" s="247" t="s">
        <v>9</v>
      </c>
      <c r="B568" s="2"/>
      <c r="C568" s="2"/>
      <c r="D568" s="143"/>
      <c r="E568" s="2"/>
      <c r="F568" s="2"/>
      <c r="G568" s="2"/>
      <c r="H568" s="2"/>
      <c r="I568" s="52">
        <f t="shared" si="143"/>
        <v>0</v>
      </c>
      <c r="J568" s="3"/>
      <c r="K568" s="3"/>
      <c r="L568" s="4"/>
      <c r="M568" s="4"/>
      <c r="N568" s="4"/>
      <c r="O568" s="4"/>
      <c r="P568" s="4"/>
      <c r="Q568" s="214"/>
      <c r="R568" s="36"/>
      <c r="S568" s="36"/>
      <c r="T568" s="36"/>
      <c r="U568" s="36"/>
      <c r="V568" s="176" t="str">
        <f t="shared" si="144"/>
        <v/>
      </c>
    </row>
    <row r="569" spans="1:22" x14ac:dyDescent="0.2">
      <c r="A569" s="249">
        <f t="shared" si="145"/>
        <v>42868</v>
      </c>
      <c r="B569" s="10"/>
      <c r="C569" s="10"/>
      <c r="D569" s="10"/>
      <c r="E569" s="10"/>
      <c r="F569" s="10"/>
      <c r="G569" s="10"/>
      <c r="H569" s="10"/>
      <c r="I569" s="54">
        <f t="shared" si="143"/>
        <v>0</v>
      </c>
      <c r="J569" s="11"/>
      <c r="K569" s="11"/>
      <c r="L569" s="12"/>
      <c r="M569" s="13"/>
      <c r="N569" s="13"/>
      <c r="O569" s="13"/>
      <c r="P569" s="13"/>
      <c r="Q569" s="34"/>
      <c r="R569" s="36"/>
      <c r="S569" s="36"/>
      <c r="T569" s="36"/>
      <c r="U569" s="36"/>
      <c r="V569" s="176" t="str">
        <f t="shared" si="144"/>
        <v/>
      </c>
    </row>
    <row r="570" spans="1:22" x14ac:dyDescent="0.2">
      <c r="A570" s="247" t="s">
        <v>7</v>
      </c>
      <c r="B570" s="2"/>
      <c r="C570" s="2"/>
      <c r="D570" s="2"/>
      <c r="E570" s="2"/>
      <c r="F570" s="2"/>
      <c r="G570" s="2"/>
      <c r="H570" s="2"/>
      <c r="I570" s="52">
        <f t="shared" si="143"/>
        <v>0</v>
      </c>
      <c r="J570" s="3"/>
      <c r="K570" s="3"/>
      <c r="L570" s="4"/>
      <c r="M570" s="4"/>
      <c r="N570" s="4"/>
      <c r="O570" s="4"/>
      <c r="P570" s="4"/>
      <c r="Q570" s="214"/>
      <c r="R570" s="36"/>
      <c r="S570" s="36"/>
      <c r="T570" s="36"/>
      <c r="U570" s="36"/>
      <c r="V570" s="176" t="str">
        <f t="shared" si="144"/>
        <v/>
      </c>
    </row>
    <row r="571" spans="1:22" x14ac:dyDescent="0.2">
      <c r="A571" s="249">
        <f t="shared" si="145"/>
        <v>42869</v>
      </c>
      <c r="B571" s="15"/>
      <c r="C571" s="15"/>
      <c r="D571" s="15"/>
      <c r="E571" s="15"/>
      <c r="F571" s="15"/>
      <c r="G571" s="15"/>
      <c r="H571" s="15"/>
      <c r="I571" s="54">
        <f t="shared" si="143"/>
        <v>0</v>
      </c>
      <c r="J571" s="16"/>
      <c r="K571" s="16"/>
      <c r="L571" s="12"/>
      <c r="M571" s="13"/>
      <c r="N571" s="13"/>
      <c r="O571" s="13"/>
      <c r="P571" s="13"/>
      <c r="Q571" s="34"/>
      <c r="R571" s="36"/>
      <c r="S571" s="36"/>
      <c r="T571" s="36"/>
      <c r="U571" s="36"/>
      <c r="V571" s="176" t="str">
        <f t="shared" si="144"/>
        <v/>
      </c>
    </row>
    <row r="572" spans="1:22" x14ac:dyDescent="0.2">
      <c r="A572" s="247" t="s">
        <v>4</v>
      </c>
      <c r="B572" s="56">
        <f t="shared" ref="B572:G572" si="146">SUM(B558:B571)</f>
        <v>0</v>
      </c>
      <c r="C572" s="56">
        <f t="shared" si="146"/>
        <v>0</v>
      </c>
      <c r="D572" s="56">
        <f t="shared" si="146"/>
        <v>0</v>
      </c>
      <c r="E572" s="56">
        <f t="shared" si="146"/>
        <v>0</v>
      </c>
      <c r="F572" s="56">
        <f t="shared" si="146"/>
        <v>0</v>
      </c>
      <c r="G572" s="56">
        <f t="shared" si="146"/>
        <v>0</v>
      </c>
      <c r="H572" s="56">
        <f>SUM(H558:H571)</f>
        <v>0</v>
      </c>
      <c r="I572" s="57">
        <f>SUM(I558:I571)</f>
        <v>0</v>
      </c>
      <c r="J572" s="56" t="str">
        <f>IF(SUM(J558:J571)&gt;0, AVERAGE(J558:J571), "")</f>
        <v/>
      </c>
      <c r="K572" s="56" t="str">
        <f>IF(SUM(K558:K571)&gt;0, AVERAGE(K558:K571), "")</f>
        <v/>
      </c>
      <c r="L572" s="58">
        <f>SUM(L558:L571)</f>
        <v>0</v>
      </c>
      <c r="M572" s="58">
        <f>SUM(M558:M571)</f>
        <v>0</v>
      </c>
      <c r="N572" s="58">
        <f>SUM(N558:N571)</f>
        <v>0</v>
      </c>
      <c r="O572" s="58">
        <f>SUM(O558:O571)</f>
        <v>0</v>
      </c>
      <c r="P572" s="58">
        <f>SUM(P558:P571)</f>
        <v>0</v>
      </c>
      <c r="Q572" s="5"/>
      <c r="R572" s="36"/>
      <c r="S572" s="36"/>
      <c r="T572" s="36"/>
      <c r="U572" s="36"/>
      <c r="V572" s="36"/>
    </row>
    <row r="573" spans="1:22" x14ac:dyDescent="0.2">
      <c r="A573" s="250" t="s">
        <v>13</v>
      </c>
      <c r="B573" s="56">
        <f t="shared" ref="B573:G573" si="147">COUNT(B558:B571)</f>
        <v>0</v>
      </c>
      <c r="C573" s="56">
        <f t="shared" si="147"/>
        <v>0</v>
      </c>
      <c r="D573" s="56">
        <f t="shared" si="147"/>
        <v>0</v>
      </c>
      <c r="E573" s="56">
        <f t="shared" si="147"/>
        <v>0</v>
      </c>
      <c r="F573" s="56">
        <f t="shared" si="147"/>
        <v>0</v>
      </c>
      <c r="G573" s="56">
        <f t="shared" si="147"/>
        <v>0</v>
      </c>
      <c r="H573" s="56">
        <f>COUNT(H558:H571)</f>
        <v>0</v>
      </c>
      <c r="I573" s="57">
        <f>SUM(B573:H573)</f>
        <v>0</v>
      </c>
      <c r="J573" s="56"/>
      <c r="K573" s="56"/>
      <c r="L573" s="59"/>
      <c r="M573" s="59"/>
      <c r="N573" s="59"/>
      <c r="O573" s="59"/>
      <c r="P573" s="59"/>
      <c r="Q573" s="17"/>
      <c r="R573" s="36"/>
      <c r="S573" s="36"/>
      <c r="T573" s="36"/>
      <c r="U573" s="36"/>
      <c r="V573" s="36"/>
    </row>
    <row r="574" spans="1:22" x14ac:dyDescent="0.2">
      <c r="A574" s="244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36"/>
      <c r="S574" s="36"/>
      <c r="T574" s="36"/>
      <c r="U574" s="177"/>
      <c r="V574" s="176" t="str">
        <f>IF(SUM(V558:V571)&gt;0, (AVERAGE(V558:V571)), "")</f>
        <v/>
      </c>
    </row>
    <row r="575" spans="1:22" x14ac:dyDescent="0.2">
      <c r="A575" s="245" t="s">
        <v>2</v>
      </c>
      <c r="B575" s="37"/>
      <c r="C575" s="38">
        <f>C556+1</f>
        <v>20</v>
      </c>
      <c r="D575" s="39"/>
      <c r="E575" s="39"/>
      <c r="F575" s="39"/>
      <c r="G575" s="39"/>
      <c r="H575" s="39"/>
      <c r="I575" s="39"/>
      <c r="J575" s="39"/>
      <c r="K575" s="39"/>
      <c r="L575" s="40" t="str">
        <f>Start!$D$27</f>
        <v>Ju</v>
      </c>
      <c r="M575" s="40" t="str">
        <f>Start!$E$27</f>
        <v>Hi</v>
      </c>
      <c r="N575" s="40" t="str">
        <f>Start!$F$27</f>
        <v>Su</v>
      </c>
      <c r="O575" s="40" t="str">
        <f>Start!$G$27</f>
        <v>Py</v>
      </c>
      <c r="P575" s="179" t="s">
        <v>75</v>
      </c>
      <c r="Q575" s="41" t="s">
        <v>3</v>
      </c>
      <c r="R575" s="36"/>
      <c r="S575" s="36"/>
      <c r="T575" s="36"/>
      <c r="U575" s="36"/>
      <c r="V575" s="36"/>
    </row>
    <row r="576" spans="1:22" x14ac:dyDescent="0.2">
      <c r="A576" s="246"/>
      <c r="B576" s="42">
        <v>1</v>
      </c>
      <c r="C576" s="43">
        <v>2</v>
      </c>
      <c r="D576" s="44">
        <v>3</v>
      </c>
      <c r="E576" s="45">
        <v>4</v>
      </c>
      <c r="F576" s="46">
        <v>5</v>
      </c>
      <c r="G576" s="47">
        <v>6</v>
      </c>
      <c r="H576" s="235">
        <v>7</v>
      </c>
      <c r="I576" s="48" t="s">
        <v>4</v>
      </c>
      <c r="J576" s="49" t="s">
        <v>58</v>
      </c>
      <c r="K576" s="49" t="s">
        <v>59</v>
      </c>
      <c r="L576" s="50" t="s">
        <v>5</v>
      </c>
      <c r="M576" s="50" t="s">
        <v>5</v>
      </c>
      <c r="N576" s="50" t="s">
        <v>5</v>
      </c>
      <c r="O576" s="173" t="s">
        <v>5</v>
      </c>
      <c r="P576" s="173" t="s">
        <v>15</v>
      </c>
      <c r="Q576" s="51"/>
      <c r="R576" s="36"/>
      <c r="S576" s="36"/>
      <c r="T576" s="36"/>
      <c r="U576" s="36"/>
      <c r="V576" s="36"/>
    </row>
    <row r="577" spans="1:22" x14ac:dyDescent="0.2">
      <c r="A577" s="247" t="s">
        <v>6</v>
      </c>
      <c r="B577" s="2"/>
      <c r="C577" s="2"/>
      <c r="D577" s="2"/>
      <c r="E577" s="2"/>
      <c r="F577" s="2"/>
      <c r="G577" s="2"/>
      <c r="H577" s="2"/>
      <c r="I577" s="52">
        <f t="shared" ref="I577:I590" si="148">SUM(B577:H577)</f>
        <v>0</v>
      </c>
      <c r="J577" s="3"/>
      <c r="K577" s="3"/>
      <c r="L577" s="4"/>
      <c r="M577" s="4"/>
      <c r="N577" s="4"/>
      <c r="O577" s="4"/>
      <c r="P577" s="4"/>
      <c r="Q577" s="5"/>
      <c r="R577" s="36"/>
      <c r="S577" s="36"/>
      <c r="T577" s="36"/>
      <c r="U577" s="36"/>
      <c r="V577" s="176" t="str">
        <f t="shared" ref="V577:V590" si="149">IF(SUM(L577:O577)&gt;0, (SUM(B577:D577,G577,F577)/SUM(L577:O577)/1440), "")</f>
        <v/>
      </c>
    </row>
    <row r="578" spans="1:22" x14ac:dyDescent="0.2">
      <c r="A578" s="248">
        <f>A571+1</f>
        <v>42870</v>
      </c>
      <c r="B578" s="6"/>
      <c r="C578" s="6"/>
      <c r="D578" s="6"/>
      <c r="E578" s="6"/>
      <c r="F578" s="6"/>
      <c r="G578" s="6"/>
      <c r="H578" s="6"/>
      <c r="I578" s="53">
        <f t="shared" si="148"/>
        <v>0</v>
      </c>
      <c r="J578" s="7"/>
      <c r="K578" s="7"/>
      <c r="L578" s="8"/>
      <c r="M578" s="8"/>
      <c r="N578" s="8"/>
      <c r="O578" s="8"/>
      <c r="P578" s="8"/>
      <c r="Q578" s="9"/>
      <c r="R578" s="36"/>
      <c r="S578" s="36"/>
      <c r="T578" s="36"/>
      <c r="U578" s="36"/>
      <c r="V578" s="176" t="str">
        <f t="shared" si="149"/>
        <v/>
      </c>
    </row>
    <row r="579" spans="1:22" x14ac:dyDescent="0.2">
      <c r="A579" s="247" t="s">
        <v>8</v>
      </c>
      <c r="B579" s="2"/>
      <c r="C579" s="2"/>
      <c r="D579" s="2"/>
      <c r="E579" s="2"/>
      <c r="F579" s="2"/>
      <c r="G579" s="2"/>
      <c r="H579" s="2"/>
      <c r="I579" s="52">
        <f t="shared" si="148"/>
        <v>0</v>
      </c>
      <c r="J579" s="3"/>
      <c r="K579" s="3"/>
      <c r="L579" s="4"/>
      <c r="M579" s="4"/>
      <c r="N579" s="4"/>
      <c r="O579" s="4"/>
      <c r="P579" s="4"/>
      <c r="Q579" s="5"/>
      <c r="R579" s="36"/>
      <c r="S579" s="36"/>
      <c r="T579" s="36"/>
      <c r="U579" s="36"/>
      <c r="V579" s="176" t="str">
        <f t="shared" si="149"/>
        <v/>
      </c>
    </row>
    <row r="580" spans="1:22" x14ac:dyDescent="0.2">
      <c r="A580" s="248">
        <f>A578+1</f>
        <v>42871</v>
      </c>
      <c r="B580" s="10"/>
      <c r="C580" s="10"/>
      <c r="D580" s="10"/>
      <c r="E580" s="10"/>
      <c r="F580" s="10"/>
      <c r="G580" s="10"/>
      <c r="H580" s="10"/>
      <c r="I580" s="54">
        <f t="shared" si="148"/>
        <v>0</v>
      </c>
      <c r="J580" s="11"/>
      <c r="K580" s="11"/>
      <c r="L580" s="12"/>
      <c r="M580" s="13"/>
      <c r="N580" s="13"/>
      <c r="O580" s="13"/>
      <c r="P580" s="13"/>
      <c r="Q580" s="34"/>
      <c r="R580" s="36"/>
      <c r="S580" s="36"/>
      <c r="T580" s="36"/>
      <c r="U580" s="36"/>
      <c r="V580" s="176" t="str">
        <f t="shared" si="149"/>
        <v/>
      </c>
    </row>
    <row r="581" spans="1:22" x14ac:dyDescent="0.2">
      <c r="A581" s="247" t="s">
        <v>10</v>
      </c>
      <c r="B581" s="2"/>
      <c r="C581" s="2"/>
      <c r="D581" s="2"/>
      <c r="E581" s="2"/>
      <c r="F581" s="2"/>
      <c r="G581" s="143"/>
      <c r="H581" s="143"/>
      <c r="I581" s="52">
        <f t="shared" si="148"/>
        <v>0</v>
      </c>
      <c r="J581" s="3"/>
      <c r="K581" s="3"/>
      <c r="L581" s="4"/>
      <c r="M581" s="4"/>
      <c r="N581" s="4"/>
      <c r="O581" s="4"/>
      <c r="P581" s="4"/>
      <c r="Q581" s="5"/>
      <c r="R581" s="36"/>
      <c r="S581" s="36"/>
      <c r="T581" s="36"/>
      <c r="U581" s="36"/>
      <c r="V581" s="176" t="str">
        <f t="shared" si="149"/>
        <v/>
      </c>
    </row>
    <row r="582" spans="1:22" x14ac:dyDescent="0.2">
      <c r="A582" s="249">
        <f>A580+1</f>
        <v>42872</v>
      </c>
      <c r="B582" s="6"/>
      <c r="C582" s="6"/>
      <c r="D582" s="6"/>
      <c r="E582" s="6"/>
      <c r="F582" s="6"/>
      <c r="G582" s="6"/>
      <c r="H582" s="6"/>
      <c r="I582" s="53">
        <f t="shared" si="148"/>
        <v>0</v>
      </c>
      <c r="J582" s="7"/>
      <c r="K582" s="7"/>
      <c r="L582" s="14"/>
      <c r="M582" s="8"/>
      <c r="N582" s="8"/>
      <c r="O582" s="8"/>
      <c r="P582" s="8"/>
      <c r="Q582" s="9"/>
      <c r="R582" s="36"/>
      <c r="S582" s="36"/>
      <c r="T582" s="36"/>
      <c r="U582" s="36"/>
      <c r="V582" s="176" t="str">
        <f t="shared" si="149"/>
        <v/>
      </c>
    </row>
    <row r="583" spans="1:22" x14ac:dyDescent="0.2">
      <c r="A583" s="249" t="s">
        <v>12</v>
      </c>
      <c r="B583" s="2"/>
      <c r="C583" s="2"/>
      <c r="D583" s="2"/>
      <c r="E583" s="2"/>
      <c r="F583" s="2"/>
      <c r="G583" s="2"/>
      <c r="H583" s="2"/>
      <c r="I583" s="52">
        <f t="shared" si="148"/>
        <v>0</v>
      </c>
      <c r="J583" s="3"/>
      <c r="K583" s="3"/>
      <c r="L583" s="4"/>
      <c r="M583" s="4"/>
      <c r="N583" s="4"/>
      <c r="O583" s="4"/>
      <c r="P583" s="4"/>
      <c r="Q583" s="5"/>
      <c r="R583" s="36"/>
      <c r="S583" s="36"/>
      <c r="T583" s="36"/>
      <c r="U583" s="36"/>
      <c r="V583" s="176" t="str">
        <f t="shared" si="149"/>
        <v/>
      </c>
    </row>
    <row r="584" spans="1:22" x14ac:dyDescent="0.2">
      <c r="A584" s="249">
        <f t="shared" ref="A584:A590" si="150">A582+1</f>
        <v>42873</v>
      </c>
      <c r="B584" s="10"/>
      <c r="C584" s="10"/>
      <c r="D584" s="10"/>
      <c r="E584" s="10"/>
      <c r="F584" s="10"/>
      <c r="G584" s="10"/>
      <c r="H584" s="10"/>
      <c r="I584" s="54">
        <f t="shared" si="148"/>
        <v>0</v>
      </c>
      <c r="J584" s="11"/>
      <c r="K584" s="11"/>
      <c r="L584" s="12"/>
      <c r="M584" s="13"/>
      <c r="N584" s="13"/>
      <c r="O584" s="13"/>
      <c r="P584" s="13"/>
      <c r="Q584" s="34"/>
      <c r="R584" s="36"/>
      <c r="S584" s="36"/>
      <c r="T584" s="36"/>
      <c r="U584" s="36"/>
      <c r="V584" s="176" t="str">
        <f t="shared" si="149"/>
        <v/>
      </c>
    </row>
    <row r="585" spans="1:22" x14ac:dyDescent="0.2">
      <c r="A585" s="247" t="s">
        <v>11</v>
      </c>
      <c r="B585" s="2"/>
      <c r="C585" s="2"/>
      <c r="D585" s="2"/>
      <c r="E585" s="2"/>
      <c r="F585" s="2"/>
      <c r="G585" s="2"/>
      <c r="H585" s="2"/>
      <c r="I585" s="52">
        <f t="shared" si="148"/>
        <v>0</v>
      </c>
      <c r="J585" s="3"/>
      <c r="K585" s="3"/>
      <c r="L585" s="4"/>
      <c r="M585" s="4"/>
      <c r="N585" s="4"/>
      <c r="O585" s="4"/>
      <c r="P585" s="4"/>
      <c r="Q585" s="5"/>
      <c r="R585" s="36"/>
      <c r="S585" s="36"/>
      <c r="T585" s="36"/>
      <c r="U585" s="36"/>
      <c r="V585" s="176" t="str">
        <f t="shared" si="149"/>
        <v/>
      </c>
    </row>
    <row r="586" spans="1:22" x14ac:dyDescent="0.2">
      <c r="A586" s="249">
        <f t="shared" si="150"/>
        <v>42874</v>
      </c>
      <c r="B586" s="10"/>
      <c r="C586" s="10"/>
      <c r="D586" s="10"/>
      <c r="E586" s="10"/>
      <c r="F586" s="10"/>
      <c r="G586" s="10"/>
      <c r="H586" s="10"/>
      <c r="I586" s="54">
        <f t="shared" si="148"/>
        <v>0</v>
      </c>
      <c r="J586" s="11"/>
      <c r="K586" s="11"/>
      <c r="L586" s="12"/>
      <c r="M586" s="13"/>
      <c r="N586" s="13"/>
      <c r="O586" s="13"/>
      <c r="P586" s="13"/>
      <c r="Q586" s="9"/>
      <c r="R586" s="36"/>
      <c r="S586" s="36"/>
      <c r="T586" s="36"/>
      <c r="U586" s="36"/>
      <c r="V586" s="176" t="str">
        <f t="shared" si="149"/>
        <v/>
      </c>
    </row>
    <row r="587" spans="1:22" x14ac:dyDescent="0.2">
      <c r="A587" s="247" t="s">
        <v>9</v>
      </c>
      <c r="B587" s="2"/>
      <c r="C587" s="2"/>
      <c r="D587" s="2"/>
      <c r="E587" s="2"/>
      <c r="F587" s="2"/>
      <c r="G587" s="2"/>
      <c r="H587" s="2"/>
      <c r="I587" s="52">
        <f t="shared" si="148"/>
        <v>0</v>
      </c>
      <c r="J587" s="3"/>
      <c r="K587" s="3"/>
      <c r="L587" s="4"/>
      <c r="M587" s="4"/>
      <c r="N587" s="4"/>
      <c r="O587" s="4"/>
      <c r="P587" s="4"/>
      <c r="Q587" s="214"/>
      <c r="R587" s="36"/>
      <c r="S587" s="36"/>
      <c r="T587" s="36"/>
      <c r="U587" s="36"/>
      <c r="V587" s="176" t="str">
        <f t="shared" si="149"/>
        <v/>
      </c>
    </row>
    <row r="588" spans="1:22" x14ac:dyDescent="0.2">
      <c r="A588" s="249">
        <f t="shared" si="150"/>
        <v>42875</v>
      </c>
      <c r="B588" s="10"/>
      <c r="C588" s="10"/>
      <c r="D588" s="10"/>
      <c r="E588" s="10"/>
      <c r="F588" s="10"/>
      <c r="G588" s="10"/>
      <c r="H588" s="10"/>
      <c r="I588" s="54">
        <f t="shared" si="148"/>
        <v>0</v>
      </c>
      <c r="J588" s="11"/>
      <c r="K588" s="11"/>
      <c r="L588" s="12"/>
      <c r="M588" s="13"/>
      <c r="N588" s="13"/>
      <c r="O588" s="13"/>
      <c r="P588" s="13"/>
      <c r="Q588" s="9"/>
      <c r="R588" s="36"/>
      <c r="S588" s="36"/>
      <c r="T588" s="36"/>
      <c r="U588" s="36"/>
      <c r="V588" s="176" t="str">
        <f t="shared" si="149"/>
        <v/>
      </c>
    </row>
    <row r="589" spans="1:22" x14ac:dyDescent="0.2">
      <c r="A589" s="247" t="s">
        <v>7</v>
      </c>
      <c r="B589" s="2"/>
      <c r="C589" s="2"/>
      <c r="D589" s="2"/>
      <c r="E589" s="2"/>
      <c r="F589" s="2"/>
      <c r="G589" s="2"/>
      <c r="H589" s="2"/>
      <c r="I589" s="52">
        <f t="shared" si="148"/>
        <v>0</v>
      </c>
      <c r="J589" s="3"/>
      <c r="K589" s="3"/>
      <c r="L589" s="4"/>
      <c r="M589" s="4"/>
      <c r="N589" s="4"/>
      <c r="O589" s="4"/>
      <c r="P589" s="4"/>
      <c r="Q589" s="214"/>
      <c r="R589" s="36"/>
      <c r="S589" s="36"/>
      <c r="T589" s="36"/>
      <c r="U589" s="36"/>
      <c r="V589" s="176" t="str">
        <f t="shared" si="149"/>
        <v/>
      </c>
    </row>
    <row r="590" spans="1:22" x14ac:dyDescent="0.2">
      <c r="A590" s="249">
        <f t="shared" si="150"/>
        <v>42876</v>
      </c>
      <c r="B590" s="15"/>
      <c r="C590" s="15"/>
      <c r="D590" s="15"/>
      <c r="E590" s="15"/>
      <c r="F590" s="15"/>
      <c r="G590" s="15"/>
      <c r="H590" s="15"/>
      <c r="I590" s="54">
        <f t="shared" si="148"/>
        <v>0</v>
      </c>
      <c r="J590" s="16"/>
      <c r="K590" s="16"/>
      <c r="L590" s="12"/>
      <c r="M590" s="13"/>
      <c r="N590" s="13"/>
      <c r="O590" s="13"/>
      <c r="P590" s="13"/>
      <c r="Q590" s="34"/>
      <c r="R590" s="36"/>
      <c r="S590" s="36"/>
      <c r="T590" s="36"/>
      <c r="U590" s="36"/>
      <c r="V590" s="176" t="str">
        <f t="shared" si="149"/>
        <v/>
      </c>
    </row>
    <row r="591" spans="1:22" x14ac:dyDescent="0.2">
      <c r="A591" s="247" t="s">
        <v>4</v>
      </c>
      <c r="B591" s="56">
        <f t="shared" ref="B591:G591" si="151">SUM(B577:B590)</f>
        <v>0</v>
      </c>
      <c r="C591" s="56">
        <f t="shared" si="151"/>
        <v>0</v>
      </c>
      <c r="D591" s="56">
        <f t="shared" si="151"/>
        <v>0</v>
      </c>
      <c r="E591" s="56">
        <f t="shared" si="151"/>
        <v>0</v>
      </c>
      <c r="F591" s="56">
        <f t="shared" si="151"/>
        <v>0</v>
      </c>
      <c r="G591" s="56">
        <f t="shared" si="151"/>
        <v>0</v>
      </c>
      <c r="H591" s="56">
        <f>SUM(H577:H590)</f>
        <v>0</v>
      </c>
      <c r="I591" s="57">
        <f>SUM(I577:I590)</f>
        <v>0</v>
      </c>
      <c r="J591" s="56" t="str">
        <f>IF(SUM(J577:J590)&gt;0, AVERAGE(J577:J590), "")</f>
        <v/>
      </c>
      <c r="K591" s="56" t="str">
        <f>IF(SUM(K577:K590)&gt;0, AVERAGE(K577:K590), "")</f>
        <v/>
      </c>
      <c r="L591" s="58">
        <f>SUM(L577:L590)</f>
        <v>0</v>
      </c>
      <c r="M591" s="58">
        <f>SUM(M577:M590)</f>
        <v>0</v>
      </c>
      <c r="N591" s="58">
        <f>SUM(N577:N590)</f>
        <v>0</v>
      </c>
      <c r="O591" s="58">
        <f>SUM(O577:O590)</f>
        <v>0</v>
      </c>
      <c r="P591" s="58">
        <f>SUM(P577:P590)</f>
        <v>0</v>
      </c>
      <c r="Q591" s="5"/>
      <c r="R591" s="36"/>
      <c r="S591" s="36"/>
      <c r="T591" s="36"/>
      <c r="U591" s="36"/>
      <c r="V591" s="36"/>
    </row>
    <row r="592" spans="1:22" x14ac:dyDescent="0.2">
      <c r="A592" s="250" t="s">
        <v>13</v>
      </c>
      <c r="B592" s="56">
        <f t="shared" ref="B592:G592" si="152">COUNT(B577:B590)</f>
        <v>0</v>
      </c>
      <c r="C592" s="56">
        <f t="shared" si="152"/>
        <v>0</v>
      </c>
      <c r="D592" s="56">
        <f t="shared" si="152"/>
        <v>0</v>
      </c>
      <c r="E592" s="56">
        <f t="shared" si="152"/>
        <v>0</v>
      </c>
      <c r="F592" s="56">
        <f t="shared" si="152"/>
        <v>0</v>
      </c>
      <c r="G592" s="56">
        <f t="shared" si="152"/>
        <v>0</v>
      </c>
      <c r="H592" s="56">
        <f>COUNT(H577:H590)</f>
        <v>0</v>
      </c>
      <c r="I592" s="57">
        <f>SUM(B592:H592)</f>
        <v>0</v>
      </c>
      <c r="J592" s="56"/>
      <c r="K592" s="56"/>
      <c r="L592" s="59"/>
      <c r="M592" s="59"/>
      <c r="N592" s="59"/>
      <c r="O592" s="59"/>
      <c r="P592" s="59"/>
      <c r="Q592" s="17"/>
      <c r="R592" s="36"/>
      <c r="S592" s="36"/>
      <c r="T592" s="36"/>
      <c r="U592" s="36"/>
      <c r="V592" s="36"/>
    </row>
    <row r="593" spans="1:22" x14ac:dyDescent="0.2">
      <c r="A593" s="244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36"/>
      <c r="S593" s="36"/>
      <c r="T593" s="36"/>
      <c r="U593" s="177"/>
      <c r="V593" s="176" t="str">
        <f>IF(SUM(V577:V590)&gt;0, (AVERAGE(V577:V590)), "")</f>
        <v/>
      </c>
    </row>
    <row r="594" spans="1:22" x14ac:dyDescent="0.2">
      <c r="A594" s="245" t="s">
        <v>2</v>
      </c>
      <c r="B594" s="37"/>
      <c r="C594" s="38">
        <f>C575+1</f>
        <v>21</v>
      </c>
      <c r="D594" s="39"/>
      <c r="E594" s="39"/>
      <c r="F594" s="39"/>
      <c r="G594" s="39"/>
      <c r="H594" s="39"/>
      <c r="I594" s="39"/>
      <c r="J594" s="39"/>
      <c r="K594" s="39"/>
      <c r="L594" s="40" t="str">
        <f>Start!$D$27</f>
        <v>Ju</v>
      </c>
      <c r="M594" s="40" t="str">
        <f>Start!$E$27</f>
        <v>Hi</v>
      </c>
      <c r="N594" s="40" t="str">
        <f>Start!$F$27</f>
        <v>Su</v>
      </c>
      <c r="O594" s="40" t="str">
        <f>Start!$G$27</f>
        <v>Py</v>
      </c>
      <c r="P594" s="179" t="s">
        <v>75</v>
      </c>
      <c r="Q594" s="41" t="s">
        <v>3</v>
      </c>
      <c r="R594" s="36"/>
      <c r="S594" s="36"/>
      <c r="T594" s="36"/>
      <c r="U594" s="36"/>
      <c r="V594" s="36"/>
    </row>
    <row r="595" spans="1:22" x14ac:dyDescent="0.2">
      <c r="A595" s="246"/>
      <c r="B595" s="42">
        <v>1</v>
      </c>
      <c r="C595" s="43">
        <v>2</v>
      </c>
      <c r="D595" s="44">
        <v>3</v>
      </c>
      <c r="E595" s="45">
        <v>4</v>
      </c>
      <c r="F595" s="46">
        <v>5</v>
      </c>
      <c r="G595" s="47">
        <v>6</v>
      </c>
      <c r="H595" s="235">
        <v>7</v>
      </c>
      <c r="I595" s="48" t="s">
        <v>4</v>
      </c>
      <c r="J595" s="49" t="s">
        <v>58</v>
      </c>
      <c r="K595" s="49" t="s">
        <v>59</v>
      </c>
      <c r="L595" s="50" t="s">
        <v>5</v>
      </c>
      <c r="M595" s="50" t="s">
        <v>5</v>
      </c>
      <c r="N595" s="50" t="s">
        <v>5</v>
      </c>
      <c r="O595" s="173" t="s">
        <v>5</v>
      </c>
      <c r="P595" s="173" t="s">
        <v>15</v>
      </c>
      <c r="Q595" s="51"/>
      <c r="R595" s="36"/>
      <c r="S595" s="36"/>
      <c r="T595" s="36"/>
      <c r="U595" s="36"/>
      <c r="V595" s="36"/>
    </row>
    <row r="596" spans="1:22" x14ac:dyDescent="0.2">
      <c r="A596" s="247" t="s">
        <v>6</v>
      </c>
      <c r="B596" s="2"/>
      <c r="C596" s="2"/>
      <c r="D596" s="2"/>
      <c r="E596" s="2"/>
      <c r="F596" s="2"/>
      <c r="G596" s="2"/>
      <c r="H596" s="2"/>
      <c r="I596" s="52">
        <f t="shared" ref="I596:I609" si="153">SUM(B596:H596)</f>
        <v>0</v>
      </c>
      <c r="J596" s="3"/>
      <c r="K596" s="3"/>
      <c r="L596" s="4"/>
      <c r="M596" s="4"/>
      <c r="N596" s="4"/>
      <c r="O596" s="4"/>
      <c r="P596" s="4"/>
      <c r="Q596" s="5"/>
      <c r="R596" s="36"/>
      <c r="S596" s="36"/>
      <c r="T596" s="36"/>
      <c r="U596" s="36"/>
      <c r="V596" s="176" t="str">
        <f t="shared" ref="V596:V609" si="154">IF(SUM(L596:O596)&gt;0, (SUM(B596:D596,G596,F596)/SUM(L596:O596)/1440), "")</f>
        <v/>
      </c>
    </row>
    <row r="597" spans="1:22" x14ac:dyDescent="0.2">
      <c r="A597" s="248">
        <f>A590+1</f>
        <v>42877</v>
      </c>
      <c r="B597" s="6"/>
      <c r="C597" s="6"/>
      <c r="D597" s="6"/>
      <c r="E597" s="6"/>
      <c r="F597" s="6"/>
      <c r="G597" s="6"/>
      <c r="H597" s="6"/>
      <c r="I597" s="53">
        <f t="shared" si="153"/>
        <v>0</v>
      </c>
      <c r="J597" s="7"/>
      <c r="K597" s="7"/>
      <c r="L597" s="8"/>
      <c r="M597" s="8"/>
      <c r="N597" s="8"/>
      <c r="O597" s="8"/>
      <c r="P597" s="8"/>
      <c r="Q597" s="34"/>
      <c r="R597" s="36"/>
      <c r="S597" s="36"/>
      <c r="T597" s="36"/>
      <c r="U597" s="36"/>
      <c r="V597" s="176" t="str">
        <f t="shared" si="154"/>
        <v/>
      </c>
    </row>
    <row r="598" spans="1:22" x14ac:dyDescent="0.2">
      <c r="A598" s="247" t="s">
        <v>8</v>
      </c>
      <c r="B598" s="2"/>
      <c r="C598" s="2"/>
      <c r="D598" s="2"/>
      <c r="E598" s="2"/>
      <c r="F598" s="2"/>
      <c r="G598" s="2"/>
      <c r="H598" s="2"/>
      <c r="I598" s="52">
        <f t="shared" si="153"/>
        <v>0</v>
      </c>
      <c r="J598" s="3"/>
      <c r="K598" s="3"/>
      <c r="L598" s="4"/>
      <c r="M598" s="4"/>
      <c r="N598" s="4"/>
      <c r="O598" s="4"/>
      <c r="P598" s="4"/>
      <c r="Q598" s="214"/>
      <c r="R598" s="36"/>
      <c r="S598" s="36"/>
      <c r="T598" s="36"/>
      <c r="U598" s="36"/>
      <c r="V598" s="176" t="str">
        <f t="shared" si="154"/>
        <v/>
      </c>
    </row>
    <row r="599" spans="1:22" x14ac:dyDescent="0.2">
      <c r="A599" s="248">
        <f>A597+1</f>
        <v>42878</v>
      </c>
      <c r="B599" s="10"/>
      <c r="C599" s="10"/>
      <c r="D599" s="10"/>
      <c r="E599" s="10"/>
      <c r="F599" s="10"/>
      <c r="G599" s="10"/>
      <c r="H599" s="10"/>
      <c r="I599" s="54">
        <f t="shared" si="153"/>
        <v>0</v>
      </c>
      <c r="J599" s="11"/>
      <c r="K599" s="11"/>
      <c r="L599" s="12"/>
      <c r="M599" s="13"/>
      <c r="N599" s="13"/>
      <c r="O599" s="13"/>
      <c r="P599" s="13"/>
      <c r="Q599" s="9"/>
      <c r="R599" s="36"/>
      <c r="S599" s="36"/>
      <c r="T599" s="36"/>
      <c r="U599" s="36"/>
      <c r="V599" s="176" t="str">
        <f t="shared" si="154"/>
        <v/>
      </c>
    </row>
    <row r="600" spans="1:22" x14ac:dyDescent="0.2">
      <c r="A600" s="247" t="s">
        <v>10</v>
      </c>
      <c r="B600" s="2"/>
      <c r="C600" s="2"/>
      <c r="D600" s="2"/>
      <c r="E600" s="2"/>
      <c r="F600" s="2"/>
      <c r="G600" s="143"/>
      <c r="H600" s="143"/>
      <c r="I600" s="52">
        <f t="shared" si="153"/>
        <v>0</v>
      </c>
      <c r="J600" s="3"/>
      <c r="K600" s="3"/>
      <c r="L600" s="4"/>
      <c r="M600" s="4"/>
      <c r="N600" s="4"/>
      <c r="O600" s="4"/>
      <c r="P600" s="4"/>
      <c r="Q600" s="5"/>
      <c r="R600" s="36"/>
      <c r="S600" s="36"/>
      <c r="T600" s="36"/>
      <c r="U600" s="36"/>
      <c r="V600" s="176" t="str">
        <f t="shared" si="154"/>
        <v/>
      </c>
    </row>
    <row r="601" spans="1:22" x14ac:dyDescent="0.2">
      <c r="A601" s="249">
        <f>A599+1</f>
        <v>42879</v>
      </c>
      <c r="B601" s="6"/>
      <c r="C601" s="6"/>
      <c r="D601" s="6"/>
      <c r="E601" s="6"/>
      <c r="F601" s="6"/>
      <c r="G601" s="6"/>
      <c r="H601" s="6"/>
      <c r="I601" s="53">
        <f t="shared" si="153"/>
        <v>0</v>
      </c>
      <c r="J601" s="7"/>
      <c r="K601" s="7"/>
      <c r="L601" s="6"/>
      <c r="M601" s="8"/>
      <c r="N601" s="8"/>
      <c r="O601" s="8"/>
      <c r="P601" s="8"/>
      <c r="Q601" s="34"/>
      <c r="R601" s="36"/>
      <c r="S601" s="36"/>
      <c r="T601" s="36"/>
      <c r="U601" s="36"/>
      <c r="V601" s="176" t="str">
        <f t="shared" si="154"/>
        <v/>
      </c>
    </row>
    <row r="602" spans="1:22" x14ac:dyDescent="0.2">
      <c r="A602" s="249" t="s">
        <v>12</v>
      </c>
      <c r="B602" s="2"/>
      <c r="C602" s="2"/>
      <c r="D602" s="2"/>
      <c r="E602" s="2"/>
      <c r="F602" s="2"/>
      <c r="G602" s="2"/>
      <c r="H602" s="2"/>
      <c r="I602" s="52">
        <f t="shared" si="153"/>
        <v>0</v>
      </c>
      <c r="J602" s="3"/>
      <c r="K602" s="3"/>
      <c r="L602" s="4"/>
      <c r="M602" s="4"/>
      <c r="N602" s="4"/>
      <c r="O602" s="4"/>
      <c r="P602" s="4"/>
      <c r="Q602" s="5"/>
      <c r="R602" s="36"/>
      <c r="S602" s="36"/>
      <c r="T602" s="36"/>
      <c r="U602" s="36"/>
      <c r="V602" s="176" t="str">
        <f t="shared" si="154"/>
        <v/>
      </c>
    </row>
    <row r="603" spans="1:22" x14ac:dyDescent="0.2">
      <c r="A603" s="249">
        <f t="shared" ref="A603:A609" si="155">A601+1</f>
        <v>42880</v>
      </c>
      <c r="B603" s="10"/>
      <c r="C603" s="10"/>
      <c r="D603" s="10"/>
      <c r="E603" s="10"/>
      <c r="F603" s="10"/>
      <c r="G603" s="10"/>
      <c r="H603" s="10"/>
      <c r="I603" s="54">
        <f t="shared" si="153"/>
        <v>0</v>
      </c>
      <c r="J603" s="11"/>
      <c r="K603" s="11"/>
      <c r="L603" s="12"/>
      <c r="M603" s="13"/>
      <c r="N603" s="13"/>
      <c r="O603" s="13"/>
      <c r="P603" s="13"/>
      <c r="Q603" s="34"/>
      <c r="R603" s="36"/>
      <c r="S603" s="36"/>
      <c r="T603" s="36"/>
      <c r="U603" s="36"/>
      <c r="V603" s="176" t="str">
        <f t="shared" si="154"/>
        <v/>
      </c>
    </row>
    <row r="604" spans="1:22" x14ac:dyDescent="0.2">
      <c r="A604" s="247" t="s">
        <v>11</v>
      </c>
      <c r="B604" s="2"/>
      <c r="C604" s="2"/>
      <c r="D604" s="2"/>
      <c r="E604" s="2"/>
      <c r="F604" s="2"/>
      <c r="G604" s="2"/>
      <c r="H604" s="2"/>
      <c r="I604" s="52">
        <f t="shared" si="153"/>
        <v>0</v>
      </c>
      <c r="J604" s="3"/>
      <c r="K604" s="3"/>
      <c r="L604" s="4"/>
      <c r="M604" s="4"/>
      <c r="N604" s="4"/>
      <c r="O604" s="4"/>
      <c r="P604" s="4"/>
      <c r="Q604" s="5"/>
      <c r="R604" s="36"/>
      <c r="S604" s="36"/>
      <c r="T604" s="36"/>
      <c r="U604" s="36"/>
      <c r="V604" s="176" t="str">
        <f t="shared" si="154"/>
        <v/>
      </c>
    </row>
    <row r="605" spans="1:22" x14ac:dyDescent="0.2">
      <c r="A605" s="249">
        <f t="shared" si="155"/>
        <v>42881</v>
      </c>
      <c r="B605" s="10"/>
      <c r="C605" s="10"/>
      <c r="D605" s="10"/>
      <c r="E605" s="10"/>
      <c r="F605" s="10"/>
      <c r="G605" s="10"/>
      <c r="H605" s="10"/>
      <c r="I605" s="54">
        <f t="shared" si="153"/>
        <v>0</v>
      </c>
      <c r="J605" s="11"/>
      <c r="K605" s="11"/>
      <c r="L605" s="12"/>
      <c r="M605" s="13"/>
      <c r="N605" s="13"/>
      <c r="O605" s="13"/>
      <c r="P605" s="13"/>
      <c r="Q605" s="9"/>
      <c r="R605" s="36"/>
      <c r="S605" s="36"/>
      <c r="T605" s="36"/>
      <c r="U605" s="36"/>
      <c r="V605" s="176" t="str">
        <f t="shared" si="154"/>
        <v/>
      </c>
    </row>
    <row r="606" spans="1:22" x14ac:dyDescent="0.2">
      <c r="A606" s="247" t="s">
        <v>9</v>
      </c>
      <c r="B606" s="2"/>
      <c r="C606" s="2"/>
      <c r="D606" s="2"/>
      <c r="E606" s="2"/>
      <c r="F606" s="2"/>
      <c r="G606" s="2"/>
      <c r="H606" s="2"/>
      <c r="I606" s="52">
        <f t="shared" si="153"/>
        <v>0</v>
      </c>
      <c r="J606" s="3"/>
      <c r="K606" s="3"/>
      <c r="L606" s="4"/>
      <c r="M606" s="4"/>
      <c r="N606" s="4"/>
      <c r="O606" s="4"/>
      <c r="P606" s="4"/>
      <c r="Q606" s="5"/>
      <c r="R606" s="36"/>
      <c r="S606" s="36"/>
      <c r="T606" s="36"/>
      <c r="U606" s="36"/>
      <c r="V606" s="176" t="str">
        <f t="shared" si="154"/>
        <v/>
      </c>
    </row>
    <row r="607" spans="1:22" x14ac:dyDescent="0.2">
      <c r="A607" s="249">
        <f t="shared" si="155"/>
        <v>42882</v>
      </c>
      <c r="B607" s="10"/>
      <c r="C607" s="10"/>
      <c r="D607" s="10"/>
      <c r="E607" s="10"/>
      <c r="F607" s="10"/>
      <c r="G607" s="10"/>
      <c r="H607" s="10"/>
      <c r="I607" s="54">
        <f t="shared" si="153"/>
        <v>0</v>
      </c>
      <c r="J607" s="11"/>
      <c r="K607" s="11"/>
      <c r="L607" s="12"/>
      <c r="M607" s="13"/>
      <c r="N607" s="13"/>
      <c r="O607" s="13"/>
      <c r="P607" s="13"/>
      <c r="Q607" s="9"/>
      <c r="R607" s="36"/>
      <c r="S607" s="36"/>
      <c r="T607" s="36"/>
      <c r="U607" s="36"/>
      <c r="V607" s="176" t="str">
        <f t="shared" si="154"/>
        <v/>
      </c>
    </row>
    <row r="608" spans="1:22" x14ac:dyDescent="0.2">
      <c r="A608" s="247" t="s">
        <v>7</v>
      </c>
      <c r="B608" s="2"/>
      <c r="C608" s="2"/>
      <c r="D608" s="2"/>
      <c r="E608" s="2"/>
      <c r="F608" s="2"/>
      <c r="G608" s="2"/>
      <c r="H608" s="2"/>
      <c r="I608" s="52">
        <f t="shared" si="153"/>
        <v>0</v>
      </c>
      <c r="J608" s="3"/>
      <c r="K608" s="3"/>
      <c r="L608" s="4"/>
      <c r="M608" s="4"/>
      <c r="N608" s="4"/>
      <c r="O608" s="4"/>
      <c r="P608" s="4"/>
      <c r="Q608" s="5"/>
      <c r="R608" s="36"/>
      <c r="S608" s="36"/>
      <c r="T608" s="36"/>
      <c r="U608" s="36"/>
      <c r="V608" s="176" t="str">
        <f t="shared" si="154"/>
        <v/>
      </c>
    </row>
    <row r="609" spans="1:25" x14ac:dyDescent="0.2">
      <c r="A609" s="249">
        <f t="shared" si="155"/>
        <v>42883</v>
      </c>
      <c r="B609" s="15"/>
      <c r="C609" s="15"/>
      <c r="D609" s="15"/>
      <c r="E609" s="15"/>
      <c r="F609" s="15"/>
      <c r="G609" s="15"/>
      <c r="H609" s="15"/>
      <c r="I609" s="54">
        <f t="shared" si="153"/>
        <v>0</v>
      </c>
      <c r="J609" s="16"/>
      <c r="K609" s="16"/>
      <c r="L609" s="12"/>
      <c r="M609" s="13"/>
      <c r="N609" s="13"/>
      <c r="O609" s="13"/>
      <c r="P609" s="13"/>
      <c r="Q609" s="34"/>
      <c r="R609" s="36"/>
      <c r="S609" s="36"/>
      <c r="T609" s="36"/>
      <c r="U609" s="36"/>
      <c r="V609" s="176" t="str">
        <f t="shared" si="154"/>
        <v/>
      </c>
    </row>
    <row r="610" spans="1:25" x14ac:dyDescent="0.2">
      <c r="A610" s="247" t="s">
        <v>4</v>
      </c>
      <c r="B610" s="56">
        <f t="shared" ref="B610:G610" si="156">SUM(B596:B609)</f>
        <v>0</v>
      </c>
      <c r="C610" s="56">
        <f t="shared" si="156"/>
        <v>0</v>
      </c>
      <c r="D610" s="56">
        <f t="shared" si="156"/>
        <v>0</v>
      </c>
      <c r="E610" s="56">
        <f t="shared" si="156"/>
        <v>0</v>
      </c>
      <c r="F610" s="56">
        <f t="shared" si="156"/>
        <v>0</v>
      </c>
      <c r="G610" s="56">
        <f t="shared" si="156"/>
        <v>0</v>
      </c>
      <c r="H610" s="56">
        <f>SUM(H596:H609)</f>
        <v>0</v>
      </c>
      <c r="I610" s="57">
        <f>SUM(I596:I609)</f>
        <v>0</v>
      </c>
      <c r="J610" s="56" t="str">
        <f>IF(SUM(J596:J609)&gt;0, AVERAGE(J596:J609), "")</f>
        <v/>
      </c>
      <c r="K610" s="56" t="str">
        <f>IF(SUM(K596:K609)&gt;0, AVERAGE(K596:K609), "")</f>
        <v/>
      </c>
      <c r="L610" s="58">
        <f>SUM(L596:L609)</f>
        <v>0</v>
      </c>
      <c r="M610" s="58">
        <f>SUM(M596:M609)</f>
        <v>0</v>
      </c>
      <c r="N610" s="58">
        <f>SUM(N596:N609)</f>
        <v>0</v>
      </c>
      <c r="O610" s="58">
        <f>SUM(O596:O609)</f>
        <v>0</v>
      </c>
      <c r="P610" s="58">
        <f>SUM(P596:P609)</f>
        <v>0</v>
      </c>
      <c r="Q610" s="5"/>
      <c r="R610" s="36"/>
      <c r="S610" s="36"/>
      <c r="T610" s="36"/>
      <c r="U610" s="36"/>
      <c r="V610" s="36"/>
    </row>
    <row r="611" spans="1:25" x14ac:dyDescent="0.2">
      <c r="A611" s="250" t="s">
        <v>13</v>
      </c>
      <c r="B611" s="56">
        <f t="shared" ref="B611:G611" si="157">COUNT(B596:B609)</f>
        <v>0</v>
      </c>
      <c r="C611" s="56">
        <f t="shared" si="157"/>
        <v>0</v>
      </c>
      <c r="D611" s="56">
        <f t="shared" si="157"/>
        <v>0</v>
      </c>
      <c r="E611" s="56">
        <f t="shared" si="157"/>
        <v>0</v>
      </c>
      <c r="F611" s="56">
        <f t="shared" si="157"/>
        <v>0</v>
      </c>
      <c r="G611" s="56">
        <f t="shared" si="157"/>
        <v>0</v>
      </c>
      <c r="H611" s="56">
        <f>COUNT(H596:H609)</f>
        <v>0</v>
      </c>
      <c r="I611" s="57">
        <f>SUM(B611:H611)</f>
        <v>0</v>
      </c>
      <c r="J611" s="56"/>
      <c r="K611" s="56"/>
      <c r="L611" s="59"/>
      <c r="M611" s="59"/>
      <c r="N611" s="59"/>
      <c r="O611" s="59"/>
      <c r="P611" s="59"/>
      <c r="Q611" s="17"/>
      <c r="R611" s="36"/>
      <c r="S611" s="36"/>
      <c r="T611" s="36"/>
      <c r="U611" s="36"/>
      <c r="V611" s="36"/>
    </row>
    <row r="612" spans="1:25" x14ac:dyDescent="0.2">
      <c r="A612" s="244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36"/>
      <c r="S612" s="36"/>
      <c r="T612" s="36"/>
      <c r="U612" s="177"/>
      <c r="V612" s="176" t="str">
        <f>IF(SUM(V596:V609)&gt;0, (AVERAGE(V596:V609)), "")</f>
        <v/>
      </c>
    </row>
    <row r="613" spans="1:25" x14ac:dyDescent="0.2">
      <c r="A613" s="245" t="s">
        <v>2</v>
      </c>
      <c r="B613" s="37"/>
      <c r="C613" s="38">
        <f>C594+1</f>
        <v>22</v>
      </c>
      <c r="D613" s="39"/>
      <c r="E613" s="39"/>
      <c r="F613" s="39"/>
      <c r="G613" s="39"/>
      <c r="H613" s="39"/>
      <c r="I613" s="39"/>
      <c r="J613" s="39"/>
      <c r="K613" s="39"/>
      <c r="L613" s="40" t="str">
        <f>Start!$D$27</f>
        <v>Ju</v>
      </c>
      <c r="M613" s="40" t="str">
        <f>Start!$E$27</f>
        <v>Hi</v>
      </c>
      <c r="N613" s="40" t="str">
        <f>Start!$F$27</f>
        <v>Su</v>
      </c>
      <c r="O613" s="40" t="str">
        <f>Start!$G$27</f>
        <v>Py</v>
      </c>
      <c r="P613" s="179" t="s">
        <v>75</v>
      </c>
      <c r="Q613" s="41" t="s">
        <v>3</v>
      </c>
      <c r="R613" s="36"/>
      <c r="S613" s="36"/>
      <c r="T613" s="36"/>
      <c r="U613" s="36"/>
      <c r="V613" s="36"/>
    </row>
    <row r="614" spans="1:25" x14ac:dyDescent="0.2">
      <c r="A614" s="246"/>
      <c r="B614" s="42">
        <v>1</v>
      </c>
      <c r="C614" s="43">
        <v>2</v>
      </c>
      <c r="D614" s="44">
        <v>3</v>
      </c>
      <c r="E614" s="45">
        <v>4</v>
      </c>
      <c r="F614" s="46">
        <v>5</v>
      </c>
      <c r="G614" s="47">
        <v>6</v>
      </c>
      <c r="H614" s="235">
        <v>7</v>
      </c>
      <c r="I614" s="48" t="s">
        <v>4</v>
      </c>
      <c r="J614" s="49" t="s">
        <v>58</v>
      </c>
      <c r="K614" s="49" t="s">
        <v>59</v>
      </c>
      <c r="L614" s="50" t="s">
        <v>5</v>
      </c>
      <c r="M614" s="50" t="s">
        <v>5</v>
      </c>
      <c r="N614" s="50" t="s">
        <v>5</v>
      </c>
      <c r="O614" s="173" t="s">
        <v>5</v>
      </c>
      <c r="P614" s="173" t="s">
        <v>15</v>
      </c>
      <c r="Q614" s="51"/>
      <c r="R614" s="36"/>
      <c r="S614" s="36"/>
      <c r="T614" s="36"/>
      <c r="U614" s="36"/>
      <c r="V614" s="36"/>
    </row>
    <row r="615" spans="1:25" x14ac:dyDescent="0.2">
      <c r="A615" s="247" t="s">
        <v>6</v>
      </c>
      <c r="B615" s="2"/>
      <c r="C615" s="2"/>
      <c r="D615" s="2"/>
      <c r="E615" s="2"/>
      <c r="F615" s="2"/>
      <c r="G615" s="2"/>
      <c r="H615" s="2"/>
      <c r="I615" s="52">
        <f t="shared" ref="I615:I628" si="158">SUM(B615:H615)</f>
        <v>0</v>
      </c>
      <c r="J615" s="3"/>
      <c r="K615" s="3"/>
      <c r="L615" s="4"/>
      <c r="M615" s="4"/>
      <c r="N615" s="4"/>
      <c r="O615" s="4"/>
      <c r="P615" s="4"/>
      <c r="Q615" s="214"/>
      <c r="R615" s="36"/>
      <c r="S615" s="36"/>
      <c r="T615" s="36"/>
      <c r="U615" s="36"/>
      <c r="V615" s="176" t="str">
        <f t="shared" ref="V615:V628" si="159">IF(SUM(L615:O615)&gt;0, (SUM(B615:D615,G615,F615)/SUM(L615:O615)/1440), "")</f>
        <v/>
      </c>
    </row>
    <row r="616" spans="1:25" x14ac:dyDescent="0.2">
      <c r="A616" s="248">
        <f>A609+1</f>
        <v>42884</v>
      </c>
      <c r="B616" s="6"/>
      <c r="C616" s="6"/>
      <c r="D616" s="6"/>
      <c r="E616" s="6"/>
      <c r="F616" s="6"/>
      <c r="G616" s="6"/>
      <c r="H616" s="6"/>
      <c r="I616" s="53">
        <f t="shared" si="158"/>
        <v>0</v>
      </c>
      <c r="J616" s="7"/>
      <c r="K616" s="7"/>
      <c r="L616" s="8"/>
      <c r="M616" s="8"/>
      <c r="N616" s="8"/>
      <c r="O616" s="8"/>
      <c r="P616" s="8"/>
      <c r="Q616" s="34"/>
      <c r="R616" s="36"/>
      <c r="S616" s="36"/>
      <c r="T616" s="36"/>
      <c r="U616" s="36"/>
      <c r="V616" s="176" t="str">
        <f t="shared" si="159"/>
        <v/>
      </c>
      <c r="Y616" s="184"/>
    </row>
    <row r="617" spans="1:25" x14ac:dyDescent="0.2">
      <c r="A617" s="247" t="s">
        <v>8</v>
      </c>
      <c r="B617" s="2"/>
      <c r="C617" s="2"/>
      <c r="D617" s="2"/>
      <c r="E617" s="2"/>
      <c r="F617" s="2"/>
      <c r="G617" s="2"/>
      <c r="H617" s="2"/>
      <c r="I617" s="52">
        <f t="shared" si="158"/>
        <v>0</v>
      </c>
      <c r="J617" s="3"/>
      <c r="K617" s="3"/>
      <c r="L617" s="4"/>
      <c r="M617" s="4"/>
      <c r="N617" s="4"/>
      <c r="O617" s="4"/>
      <c r="P617" s="4"/>
      <c r="Q617" s="214"/>
      <c r="R617" s="36"/>
      <c r="S617" s="36"/>
      <c r="T617" s="36"/>
      <c r="U617" s="36"/>
      <c r="V617" s="176" t="str">
        <f t="shared" si="159"/>
        <v/>
      </c>
    </row>
    <row r="618" spans="1:25" x14ac:dyDescent="0.2">
      <c r="A618" s="248">
        <f>A616+1</f>
        <v>42885</v>
      </c>
      <c r="B618" s="10"/>
      <c r="C618" s="10"/>
      <c r="D618" s="10"/>
      <c r="E618" s="10"/>
      <c r="F618" s="10"/>
      <c r="G618" s="10"/>
      <c r="H618" s="10"/>
      <c r="I618" s="54">
        <f t="shared" si="158"/>
        <v>0</v>
      </c>
      <c r="J618" s="11"/>
      <c r="K618" s="11"/>
      <c r="L618" s="12"/>
      <c r="M618" s="13"/>
      <c r="N618" s="13"/>
      <c r="O618" s="13"/>
      <c r="P618" s="13"/>
      <c r="Q618" s="34"/>
      <c r="R618" s="36"/>
      <c r="S618" s="36"/>
      <c r="T618" s="36"/>
      <c r="U618" s="36"/>
      <c r="V618" s="176" t="str">
        <f t="shared" si="159"/>
        <v/>
      </c>
    </row>
    <row r="619" spans="1:25" x14ac:dyDescent="0.2">
      <c r="A619" s="247" t="s">
        <v>10</v>
      </c>
      <c r="B619" s="2"/>
      <c r="C619" s="2"/>
      <c r="D619" s="2"/>
      <c r="E619" s="2"/>
      <c r="F619" s="2"/>
      <c r="G619" s="143"/>
      <c r="H619" s="143"/>
      <c r="I619" s="52">
        <f t="shared" si="158"/>
        <v>0</v>
      </c>
      <c r="J619" s="3"/>
      <c r="K619" s="3"/>
      <c r="L619" s="4"/>
      <c r="M619" s="4"/>
      <c r="N619" s="4"/>
      <c r="O619" s="4"/>
      <c r="P619" s="4"/>
      <c r="Q619" s="214"/>
      <c r="R619" s="36"/>
      <c r="S619" s="36"/>
      <c r="T619" s="36"/>
      <c r="U619" s="36"/>
      <c r="V619" s="176" t="str">
        <f t="shared" si="159"/>
        <v/>
      </c>
    </row>
    <row r="620" spans="1:25" x14ac:dyDescent="0.2">
      <c r="A620" s="249">
        <f>A618+1</f>
        <v>42886</v>
      </c>
      <c r="B620" s="6"/>
      <c r="C620" s="6"/>
      <c r="D620" s="6"/>
      <c r="E620" s="6"/>
      <c r="F620" s="6"/>
      <c r="G620" s="6"/>
      <c r="H620" s="6"/>
      <c r="I620" s="53">
        <f t="shared" si="158"/>
        <v>0</v>
      </c>
      <c r="J620" s="7"/>
      <c r="K620" s="7"/>
      <c r="L620" s="14"/>
      <c r="M620" s="8"/>
      <c r="N620" s="8"/>
      <c r="O620" s="8"/>
      <c r="P620" s="8"/>
      <c r="Q620" s="34"/>
      <c r="R620" s="36"/>
      <c r="S620" s="36"/>
      <c r="T620" s="36"/>
      <c r="U620" s="36"/>
      <c r="V620" s="176" t="str">
        <f t="shared" si="159"/>
        <v/>
      </c>
    </row>
    <row r="621" spans="1:25" x14ac:dyDescent="0.2">
      <c r="A621" s="249" t="s">
        <v>12</v>
      </c>
      <c r="B621" s="2"/>
      <c r="C621" s="2"/>
      <c r="D621" s="2"/>
      <c r="E621" s="2"/>
      <c r="F621" s="2"/>
      <c r="G621" s="2"/>
      <c r="H621" s="2"/>
      <c r="I621" s="52">
        <f t="shared" si="158"/>
        <v>0</v>
      </c>
      <c r="J621" s="3"/>
      <c r="K621" s="3"/>
      <c r="L621" s="4"/>
      <c r="M621" s="4"/>
      <c r="N621" s="4"/>
      <c r="O621" s="4"/>
      <c r="P621" s="4"/>
      <c r="Q621" s="5"/>
      <c r="R621" s="36"/>
      <c r="S621" s="36"/>
      <c r="T621" s="36"/>
      <c r="U621" s="36"/>
      <c r="V621" s="176" t="str">
        <f t="shared" si="159"/>
        <v/>
      </c>
    </row>
    <row r="622" spans="1:25" x14ac:dyDescent="0.2">
      <c r="A622" s="249">
        <f t="shared" ref="A622:A628" si="160">A620+1</f>
        <v>42887</v>
      </c>
      <c r="B622" s="10"/>
      <c r="C622" s="10"/>
      <c r="D622" s="10"/>
      <c r="E622" s="10"/>
      <c r="F622" s="10"/>
      <c r="G622" s="10"/>
      <c r="H622" s="10"/>
      <c r="I622" s="54">
        <f t="shared" si="158"/>
        <v>0</v>
      </c>
      <c r="J622" s="11"/>
      <c r="K622" s="11"/>
      <c r="L622" s="12"/>
      <c r="M622" s="13"/>
      <c r="N622" s="13"/>
      <c r="O622" s="13"/>
      <c r="P622" s="13"/>
      <c r="Q622" s="34"/>
      <c r="R622" s="36"/>
      <c r="S622" s="36"/>
      <c r="T622" s="36"/>
      <c r="U622" s="36"/>
      <c r="V622" s="176" t="str">
        <f t="shared" si="159"/>
        <v/>
      </c>
    </row>
    <row r="623" spans="1:25" x14ac:dyDescent="0.2">
      <c r="A623" s="247" t="s">
        <v>11</v>
      </c>
      <c r="B623" s="2"/>
      <c r="C623" s="2"/>
      <c r="D623" s="2"/>
      <c r="E623" s="2"/>
      <c r="F623" s="2"/>
      <c r="G623" s="2"/>
      <c r="H623" s="2"/>
      <c r="I623" s="52">
        <f t="shared" si="158"/>
        <v>0</v>
      </c>
      <c r="J623" s="3"/>
      <c r="K623" s="3"/>
      <c r="L623" s="4"/>
      <c r="M623" s="4"/>
      <c r="N623" s="4"/>
      <c r="O623" s="4"/>
      <c r="P623" s="4"/>
      <c r="Q623" s="5"/>
      <c r="R623" s="36"/>
      <c r="S623" s="36"/>
      <c r="T623" s="36"/>
      <c r="U623" s="36"/>
      <c r="V623" s="176" t="str">
        <f t="shared" si="159"/>
        <v/>
      </c>
    </row>
    <row r="624" spans="1:25" x14ac:dyDescent="0.2">
      <c r="A624" s="249">
        <f t="shared" si="160"/>
        <v>42888</v>
      </c>
      <c r="B624" s="10"/>
      <c r="C624" s="10"/>
      <c r="D624" s="10"/>
      <c r="E624" s="10"/>
      <c r="F624" s="10"/>
      <c r="G624" s="10"/>
      <c r="H624" s="10"/>
      <c r="I624" s="54">
        <f t="shared" si="158"/>
        <v>0</v>
      </c>
      <c r="J624" s="11"/>
      <c r="K624" s="11"/>
      <c r="L624" s="12"/>
      <c r="M624" s="13"/>
      <c r="N624" s="13"/>
      <c r="O624" s="13"/>
      <c r="P624" s="13"/>
      <c r="Q624" s="34"/>
      <c r="R624" s="36"/>
      <c r="S624" s="36"/>
      <c r="T624" s="36"/>
      <c r="U624" s="36"/>
      <c r="V624" s="176" t="str">
        <f t="shared" si="159"/>
        <v/>
      </c>
    </row>
    <row r="625" spans="1:22" x14ac:dyDescent="0.2">
      <c r="A625" s="247" t="s">
        <v>9</v>
      </c>
      <c r="B625" s="2"/>
      <c r="C625" s="2"/>
      <c r="D625" s="2"/>
      <c r="E625" s="2"/>
      <c r="F625" s="2"/>
      <c r="G625" s="2"/>
      <c r="H625" s="2"/>
      <c r="I625" s="52">
        <f t="shared" si="158"/>
        <v>0</v>
      </c>
      <c r="J625" s="3"/>
      <c r="K625" s="3"/>
      <c r="L625" s="4"/>
      <c r="M625" s="4"/>
      <c r="N625" s="4"/>
      <c r="O625" s="4"/>
      <c r="P625" s="4"/>
      <c r="Q625" s="5"/>
      <c r="R625" s="36"/>
      <c r="S625" s="36"/>
      <c r="T625" s="36"/>
      <c r="U625" s="36"/>
      <c r="V625" s="176" t="str">
        <f t="shared" si="159"/>
        <v/>
      </c>
    </row>
    <row r="626" spans="1:22" x14ac:dyDescent="0.2">
      <c r="A626" s="249">
        <f t="shared" si="160"/>
        <v>42889</v>
      </c>
      <c r="B626" s="10"/>
      <c r="C626" s="10"/>
      <c r="D626" s="10"/>
      <c r="E626" s="10"/>
      <c r="F626" s="10"/>
      <c r="G626" s="10"/>
      <c r="H626" s="10"/>
      <c r="I626" s="54">
        <f t="shared" si="158"/>
        <v>0</v>
      </c>
      <c r="J626" s="11"/>
      <c r="K626" s="11"/>
      <c r="L626" s="12"/>
      <c r="M626" s="13"/>
      <c r="N626" s="13"/>
      <c r="O626" s="13"/>
      <c r="P626" s="13"/>
      <c r="Q626" s="34"/>
      <c r="R626" s="36"/>
      <c r="S626" s="36"/>
      <c r="T626" s="36"/>
      <c r="U626" s="36"/>
      <c r="V626" s="176" t="str">
        <f t="shared" si="159"/>
        <v/>
      </c>
    </row>
    <row r="627" spans="1:22" x14ac:dyDescent="0.2">
      <c r="A627" s="247" t="s">
        <v>7</v>
      </c>
      <c r="B627" s="2"/>
      <c r="C627" s="2"/>
      <c r="D627" s="2"/>
      <c r="E627" s="2"/>
      <c r="F627" s="2"/>
      <c r="G627" s="2"/>
      <c r="H627" s="2"/>
      <c r="I627" s="52">
        <f t="shared" si="158"/>
        <v>0</v>
      </c>
      <c r="J627" s="3"/>
      <c r="K627" s="3"/>
      <c r="L627" s="4"/>
      <c r="M627" s="4"/>
      <c r="N627" s="4"/>
      <c r="O627" s="4"/>
      <c r="P627" s="4"/>
      <c r="Q627" s="5"/>
      <c r="R627" s="36"/>
      <c r="S627" s="36"/>
      <c r="T627" s="36"/>
      <c r="U627" s="36"/>
      <c r="V627" s="176" t="str">
        <f t="shared" si="159"/>
        <v/>
      </c>
    </row>
    <row r="628" spans="1:22" x14ac:dyDescent="0.2">
      <c r="A628" s="249">
        <f t="shared" si="160"/>
        <v>42890</v>
      </c>
      <c r="B628" s="15"/>
      <c r="C628" s="15"/>
      <c r="D628" s="15"/>
      <c r="E628" s="15"/>
      <c r="F628" s="15"/>
      <c r="G628" s="15"/>
      <c r="H628" s="15"/>
      <c r="I628" s="54">
        <f t="shared" si="158"/>
        <v>0</v>
      </c>
      <c r="J628" s="16"/>
      <c r="K628" s="16"/>
      <c r="L628" s="12"/>
      <c r="M628" s="13"/>
      <c r="N628" s="13"/>
      <c r="O628" s="13"/>
      <c r="P628" s="13"/>
      <c r="Q628" s="9"/>
      <c r="R628" s="36"/>
      <c r="S628" s="36"/>
      <c r="T628" s="36"/>
      <c r="U628" s="36"/>
      <c r="V628" s="176" t="str">
        <f t="shared" si="159"/>
        <v/>
      </c>
    </row>
    <row r="629" spans="1:22" x14ac:dyDescent="0.2">
      <c r="A629" s="247" t="s">
        <v>4</v>
      </c>
      <c r="B629" s="56">
        <f t="shared" ref="B629:G629" si="161">SUM(B615:B628)</f>
        <v>0</v>
      </c>
      <c r="C629" s="56">
        <f t="shared" si="161"/>
        <v>0</v>
      </c>
      <c r="D629" s="56">
        <f t="shared" si="161"/>
        <v>0</v>
      </c>
      <c r="E629" s="56">
        <f t="shared" si="161"/>
        <v>0</v>
      </c>
      <c r="F629" s="56">
        <f t="shared" si="161"/>
        <v>0</v>
      </c>
      <c r="G629" s="56">
        <f t="shared" si="161"/>
        <v>0</v>
      </c>
      <c r="H629" s="56">
        <f>SUM(H615:H628)</f>
        <v>0</v>
      </c>
      <c r="I629" s="57">
        <f>SUM(I615:I628)</f>
        <v>0</v>
      </c>
      <c r="J629" s="56" t="str">
        <f>IF(SUM(J615:J628)&gt;0, AVERAGE(J615:J628), "")</f>
        <v/>
      </c>
      <c r="K629" s="56" t="str">
        <f>IF(SUM(K615:K628)&gt;0, AVERAGE(K615:K628), "")</f>
        <v/>
      </c>
      <c r="L629" s="58">
        <f>SUM(L615:L628)</f>
        <v>0</v>
      </c>
      <c r="M629" s="58">
        <f>SUM(M615:M628)</f>
        <v>0</v>
      </c>
      <c r="N629" s="58">
        <f>SUM(N615:N628)</f>
        <v>0</v>
      </c>
      <c r="O629" s="58">
        <f>SUM(O615:O628)</f>
        <v>0</v>
      </c>
      <c r="P629" s="58">
        <f>SUM(P615:P628)</f>
        <v>0</v>
      </c>
      <c r="Q629" s="5"/>
      <c r="R629" s="36"/>
      <c r="S629" s="36"/>
      <c r="T629" s="36"/>
      <c r="U629" s="36"/>
      <c r="V629" s="36"/>
    </row>
    <row r="630" spans="1:22" x14ac:dyDescent="0.2">
      <c r="A630" s="250" t="s">
        <v>13</v>
      </c>
      <c r="B630" s="56">
        <f t="shared" ref="B630:G630" si="162">COUNT(B615:B628)</f>
        <v>0</v>
      </c>
      <c r="C630" s="56">
        <f t="shared" si="162"/>
        <v>0</v>
      </c>
      <c r="D630" s="56">
        <f t="shared" si="162"/>
        <v>0</v>
      </c>
      <c r="E630" s="56">
        <f t="shared" si="162"/>
        <v>0</v>
      </c>
      <c r="F630" s="56">
        <f t="shared" si="162"/>
        <v>0</v>
      </c>
      <c r="G630" s="56">
        <f t="shared" si="162"/>
        <v>0</v>
      </c>
      <c r="H630" s="56">
        <f>COUNT(H615:H628)</f>
        <v>0</v>
      </c>
      <c r="I630" s="57">
        <f>SUM(B630:H630)</f>
        <v>0</v>
      </c>
      <c r="J630" s="56"/>
      <c r="K630" s="56"/>
      <c r="L630" s="59"/>
      <c r="M630" s="59"/>
      <c r="N630" s="59"/>
      <c r="O630" s="59"/>
      <c r="P630" s="59"/>
      <c r="Q630" s="17"/>
      <c r="R630" s="36"/>
      <c r="S630" s="36"/>
      <c r="T630" s="36"/>
      <c r="U630" s="36"/>
      <c r="V630" s="36"/>
    </row>
    <row r="631" spans="1:22" x14ac:dyDescent="0.2">
      <c r="A631" s="244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36"/>
      <c r="S631" s="36"/>
      <c r="T631" s="36"/>
      <c r="U631" s="177"/>
      <c r="V631" s="176" t="str">
        <f>IF(SUM(V615:V628)&gt;0, (AVERAGE(V615:V628)), "")</f>
        <v/>
      </c>
    </row>
    <row r="632" spans="1:22" x14ac:dyDescent="0.2">
      <c r="A632" s="245" t="s">
        <v>2</v>
      </c>
      <c r="B632" s="37"/>
      <c r="C632" s="38">
        <f>C613+1</f>
        <v>23</v>
      </c>
      <c r="D632" s="39"/>
      <c r="E632" s="39"/>
      <c r="F632" s="39"/>
      <c r="G632" s="39"/>
      <c r="H632" s="39"/>
      <c r="I632" s="39"/>
      <c r="J632" s="39"/>
      <c r="K632" s="39"/>
      <c r="L632" s="40" t="str">
        <f>Start!$D$27</f>
        <v>Ju</v>
      </c>
      <c r="M632" s="40" t="str">
        <f>Start!$E$27</f>
        <v>Hi</v>
      </c>
      <c r="N632" s="40" t="str">
        <f>Start!$F$27</f>
        <v>Su</v>
      </c>
      <c r="O632" s="40" t="str">
        <f>Start!$G$27</f>
        <v>Py</v>
      </c>
      <c r="P632" s="179" t="s">
        <v>75</v>
      </c>
      <c r="Q632" s="41" t="s">
        <v>3</v>
      </c>
      <c r="R632" s="36"/>
      <c r="S632" s="36"/>
      <c r="T632" s="36"/>
      <c r="U632" s="36"/>
      <c r="V632" s="36"/>
    </row>
    <row r="633" spans="1:22" x14ac:dyDescent="0.2">
      <c r="A633" s="246"/>
      <c r="B633" s="42">
        <v>1</v>
      </c>
      <c r="C633" s="43">
        <v>2</v>
      </c>
      <c r="D633" s="44">
        <v>3</v>
      </c>
      <c r="E633" s="45">
        <v>4</v>
      </c>
      <c r="F633" s="46">
        <v>5</v>
      </c>
      <c r="G633" s="47">
        <v>6</v>
      </c>
      <c r="H633" s="235">
        <v>7</v>
      </c>
      <c r="I633" s="48" t="s">
        <v>4</v>
      </c>
      <c r="J633" s="49" t="s">
        <v>58</v>
      </c>
      <c r="K633" s="49" t="s">
        <v>59</v>
      </c>
      <c r="L633" s="50" t="s">
        <v>5</v>
      </c>
      <c r="M633" s="50" t="s">
        <v>5</v>
      </c>
      <c r="N633" s="50" t="s">
        <v>5</v>
      </c>
      <c r="O633" s="173" t="s">
        <v>5</v>
      </c>
      <c r="P633" s="173" t="s">
        <v>15</v>
      </c>
      <c r="Q633" s="51"/>
      <c r="R633" s="36"/>
      <c r="S633" s="36"/>
      <c r="T633" s="36"/>
      <c r="U633" s="36"/>
      <c r="V633" s="36"/>
    </row>
    <row r="634" spans="1:22" x14ac:dyDescent="0.2">
      <c r="A634" s="247" t="s">
        <v>6</v>
      </c>
      <c r="B634" s="2"/>
      <c r="C634" s="2"/>
      <c r="D634" s="2"/>
      <c r="E634" s="2"/>
      <c r="F634" s="2"/>
      <c r="G634" s="2"/>
      <c r="H634" s="2"/>
      <c r="I634" s="52">
        <f t="shared" ref="I634:I647" si="163">SUM(B634:H634)</f>
        <v>0</v>
      </c>
      <c r="J634" s="3"/>
      <c r="K634" s="3"/>
      <c r="L634" s="4"/>
      <c r="M634" s="4"/>
      <c r="N634" s="4"/>
      <c r="O634" s="4"/>
      <c r="P634" s="4"/>
      <c r="Q634" s="5"/>
      <c r="R634" s="36"/>
      <c r="S634" s="36"/>
      <c r="T634" s="36"/>
      <c r="U634" s="36"/>
      <c r="V634" s="176" t="str">
        <f t="shared" ref="V634:V647" si="164">IF(SUM(L634:O634)&gt;0, (SUM(B634:D634,G634,F634)/SUM(L634:O634)/1440), "")</f>
        <v/>
      </c>
    </row>
    <row r="635" spans="1:22" x14ac:dyDescent="0.2">
      <c r="A635" s="248">
        <f>A628+1</f>
        <v>42891</v>
      </c>
      <c r="B635" s="6"/>
      <c r="C635" s="6"/>
      <c r="D635" s="6"/>
      <c r="E635" s="6"/>
      <c r="F635" s="6"/>
      <c r="G635" s="6"/>
      <c r="H635" s="6"/>
      <c r="I635" s="53">
        <f t="shared" si="163"/>
        <v>0</v>
      </c>
      <c r="J635" s="7"/>
      <c r="K635" s="7"/>
      <c r="L635" s="8"/>
      <c r="M635" s="8"/>
      <c r="N635" s="8"/>
      <c r="O635" s="8"/>
      <c r="P635" s="8"/>
      <c r="Q635" s="9"/>
      <c r="R635" s="36"/>
      <c r="S635" s="36"/>
      <c r="T635" s="36"/>
      <c r="U635" s="36"/>
      <c r="V635" s="176" t="str">
        <f t="shared" si="164"/>
        <v/>
      </c>
    </row>
    <row r="636" spans="1:22" x14ac:dyDescent="0.2">
      <c r="A636" s="247" t="s">
        <v>8</v>
      </c>
      <c r="B636" s="2"/>
      <c r="C636" s="2"/>
      <c r="D636" s="2"/>
      <c r="E636" s="2"/>
      <c r="F636" s="2"/>
      <c r="G636" s="2"/>
      <c r="H636" s="2"/>
      <c r="I636" s="52">
        <f t="shared" si="163"/>
        <v>0</v>
      </c>
      <c r="J636" s="3"/>
      <c r="K636" s="3"/>
      <c r="L636" s="4"/>
      <c r="M636" s="4"/>
      <c r="N636" s="4"/>
      <c r="O636" s="4"/>
      <c r="P636" s="4"/>
      <c r="Q636" s="214"/>
      <c r="R636" s="36"/>
      <c r="S636" s="36"/>
      <c r="T636" s="36"/>
      <c r="U636" s="36"/>
      <c r="V636" s="176" t="str">
        <f t="shared" si="164"/>
        <v/>
      </c>
    </row>
    <row r="637" spans="1:22" x14ac:dyDescent="0.2">
      <c r="A637" s="248">
        <f>A635+1</f>
        <v>42892</v>
      </c>
      <c r="B637" s="10"/>
      <c r="C637" s="10"/>
      <c r="D637" s="10"/>
      <c r="E637" s="10"/>
      <c r="F637" s="10"/>
      <c r="G637" s="10"/>
      <c r="H637" s="10"/>
      <c r="I637" s="54">
        <f t="shared" si="163"/>
        <v>0</v>
      </c>
      <c r="J637" s="11"/>
      <c r="K637" s="11"/>
      <c r="L637" s="12"/>
      <c r="M637" s="13"/>
      <c r="N637" s="13"/>
      <c r="O637" s="13"/>
      <c r="P637" s="13"/>
      <c r="Q637" s="34"/>
      <c r="R637" s="36"/>
      <c r="S637" s="36"/>
      <c r="T637" s="36"/>
      <c r="U637" s="36"/>
      <c r="V637" s="176" t="str">
        <f t="shared" si="164"/>
        <v/>
      </c>
    </row>
    <row r="638" spans="1:22" x14ac:dyDescent="0.2">
      <c r="A638" s="247" t="s">
        <v>10</v>
      </c>
      <c r="B638" s="2"/>
      <c r="C638" s="2"/>
      <c r="D638" s="2"/>
      <c r="E638" s="2"/>
      <c r="F638" s="2"/>
      <c r="G638" s="143"/>
      <c r="H638" s="143"/>
      <c r="I638" s="52">
        <f t="shared" si="163"/>
        <v>0</v>
      </c>
      <c r="J638" s="3"/>
      <c r="K638" s="3"/>
      <c r="L638" s="4"/>
      <c r="M638" s="4"/>
      <c r="N638" s="4"/>
      <c r="O638" s="4"/>
      <c r="P638" s="4"/>
      <c r="Q638" s="214"/>
      <c r="R638" s="36"/>
      <c r="S638" s="36"/>
      <c r="T638" s="36"/>
      <c r="U638" s="36"/>
      <c r="V638" s="176" t="str">
        <f t="shared" si="164"/>
        <v/>
      </c>
    </row>
    <row r="639" spans="1:22" x14ac:dyDescent="0.2">
      <c r="A639" s="249">
        <f>A637+1</f>
        <v>42893</v>
      </c>
      <c r="B639" s="6"/>
      <c r="C639" s="6"/>
      <c r="D639" s="6"/>
      <c r="E639" s="6"/>
      <c r="F639" s="6"/>
      <c r="G639" s="6"/>
      <c r="H639" s="6"/>
      <c r="I639" s="53">
        <f t="shared" si="163"/>
        <v>0</v>
      </c>
      <c r="J639" s="7"/>
      <c r="K639" s="7"/>
      <c r="L639" s="14"/>
      <c r="M639" s="8"/>
      <c r="N639" s="8"/>
      <c r="O639" s="8"/>
      <c r="P639" s="8"/>
      <c r="Q639" s="34"/>
      <c r="R639" s="36"/>
      <c r="S639" s="36"/>
      <c r="T639" s="36"/>
      <c r="U639" s="36"/>
      <c r="V639" s="176" t="str">
        <f t="shared" si="164"/>
        <v/>
      </c>
    </row>
    <row r="640" spans="1:22" x14ac:dyDescent="0.2">
      <c r="A640" s="249" t="s">
        <v>12</v>
      </c>
      <c r="B640" s="2"/>
      <c r="C640" s="2"/>
      <c r="D640" s="2"/>
      <c r="E640" s="2"/>
      <c r="F640" s="2"/>
      <c r="G640" s="2"/>
      <c r="H640" s="2"/>
      <c r="I640" s="52">
        <f t="shared" si="163"/>
        <v>0</v>
      </c>
      <c r="J640" s="3"/>
      <c r="K640" s="3"/>
      <c r="L640" s="4"/>
      <c r="M640" s="4"/>
      <c r="N640" s="4"/>
      <c r="O640" s="4"/>
      <c r="P640" s="4"/>
      <c r="Q640" s="5"/>
      <c r="R640" s="36"/>
      <c r="S640" s="36"/>
      <c r="T640" s="36"/>
      <c r="U640" s="36"/>
      <c r="V640" s="176" t="str">
        <f t="shared" si="164"/>
        <v/>
      </c>
    </row>
    <row r="641" spans="1:22" x14ac:dyDescent="0.2">
      <c r="A641" s="249">
        <f t="shared" ref="A641:A647" si="165">A639+1</f>
        <v>42894</v>
      </c>
      <c r="B641" s="10"/>
      <c r="C641" s="10"/>
      <c r="D641" s="10"/>
      <c r="E641" s="10"/>
      <c r="F641" s="10"/>
      <c r="G641" s="10"/>
      <c r="H641" s="10"/>
      <c r="I641" s="54">
        <f t="shared" si="163"/>
        <v>0</v>
      </c>
      <c r="J641" s="11"/>
      <c r="K641" s="11"/>
      <c r="L641" s="12"/>
      <c r="M641" s="13"/>
      <c r="N641" s="13"/>
      <c r="O641" s="13"/>
      <c r="P641" s="13"/>
      <c r="Q641" s="9"/>
      <c r="R641" s="36"/>
      <c r="S641" s="36"/>
      <c r="T641" s="36"/>
      <c r="U641" s="36"/>
      <c r="V641" s="176" t="str">
        <f t="shared" si="164"/>
        <v/>
      </c>
    </row>
    <row r="642" spans="1:22" x14ac:dyDescent="0.2">
      <c r="A642" s="247" t="s">
        <v>11</v>
      </c>
      <c r="B642" s="2"/>
      <c r="C642" s="2"/>
      <c r="D642" s="2"/>
      <c r="E642" s="2"/>
      <c r="F642" s="2"/>
      <c r="G642" s="2"/>
      <c r="H642" s="2"/>
      <c r="I642" s="52">
        <f t="shared" si="163"/>
        <v>0</v>
      </c>
      <c r="J642" s="3"/>
      <c r="K642" s="3"/>
      <c r="L642" s="4"/>
      <c r="M642" s="4"/>
      <c r="N642" s="4"/>
      <c r="O642" s="4"/>
      <c r="P642" s="4"/>
      <c r="Q642" s="5"/>
      <c r="R642" s="36"/>
      <c r="S642" s="36"/>
      <c r="T642" s="36"/>
      <c r="U642" s="36"/>
      <c r="V642" s="176" t="str">
        <f t="shared" si="164"/>
        <v/>
      </c>
    </row>
    <row r="643" spans="1:22" x14ac:dyDescent="0.2">
      <c r="A643" s="249">
        <f t="shared" si="165"/>
        <v>42895</v>
      </c>
      <c r="B643" s="10"/>
      <c r="C643" s="10"/>
      <c r="D643" s="10"/>
      <c r="E643" s="10"/>
      <c r="F643" s="10"/>
      <c r="G643" s="10"/>
      <c r="H643" s="10"/>
      <c r="I643" s="54">
        <f t="shared" si="163"/>
        <v>0</v>
      </c>
      <c r="J643" s="11"/>
      <c r="K643" s="11"/>
      <c r="L643" s="12"/>
      <c r="M643" s="13"/>
      <c r="N643" s="13"/>
      <c r="O643" s="13"/>
      <c r="P643" s="13"/>
      <c r="Q643" s="9"/>
      <c r="R643" s="36"/>
      <c r="S643" s="36"/>
      <c r="T643" s="36"/>
      <c r="U643" s="36"/>
      <c r="V643" s="176" t="str">
        <f t="shared" si="164"/>
        <v/>
      </c>
    </row>
    <row r="644" spans="1:22" x14ac:dyDescent="0.2">
      <c r="A644" s="247" t="s">
        <v>9</v>
      </c>
      <c r="B644" s="2"/>
      <c r="C644" s="2"/>
      <c r="D644" s="2"/>
      <c r="E644" s="2"/>
      <c r="F644" s="2"/>
      <c r="G644" s="2"/>
      <c r="H644" s="2"/>
      <c r="I644" s="52">
        <f t="shared" si="163"/>
        <v>0</v>
      </c>
      <c r="J644" s="3"/>
      <c r="K644" s="3"/>
      <c r="L644" s="4"/>
      <c r="M644" s="4"/>
      <c r="N644" s="4"/>
      <c r="O644" s="4"/>
      <c r="P644" s="4"/>
      <c r="Q644" s="5"/>
      <c r="R644" s="36"/>
      <c r="S644" s="36"/>
      <c r="T644" s="36"/>
      <c r="U644" s="36"/>
      <c r="V644" s="176" t="str">
        <f t="shared" si="164"/>
        <v/>
      </c>
    </row>
    <row r="645" spans="1:22" x14ac:dyDescent="0.2">
      <c r="A645" s="249">
        <f t="shared" si="165"/>
        <v>42896</v>
      </c>
      <c r="B645" s="10"/>
      <c r="C645" s="10"/>
      <c r="D645" s="10"/>
      <c r="E645" s="10"/>
      <c r="F645" s="10"/>
      <c r="G645" s="10"/>
      <c r="H645" s="10"/>
      <c r="I645" s="54">
        <f t="shared" si="163"/>
        <v>0</v>
      </c>
      <c r="J645" s="11"/>
      <c r="K645" s="11"/>
      <c r="L645" s="12"/>
      <c r="M645" s="13"/>
      <c r="N645" s="13"/>
      <c r="O645" s="13"/>
      <c r="P645" s="13"/>
      <c r="Q645" s="9"/>
      <c r="R645" s="36"/>
      <c r="S645" s="36"/>
      <c r="T645" s="36"/>
      <c r="U645" s="36"/>
      <c r="V645" s="176" t="str">
        <f t="shared" si="164"/>
        <v/>
      </c>
    </row>
    <row r="646" spans="1:22" x14ac:dyDescent="0.2">
      <c r="A646" s="247" t="s">
        <v>7</v>
      </c>
      <c r="B646" s="2"/>
      <c r="C646" s="2"/>
      <c r="D646" s="2"/>
      <c r="E646" s="2"/>
      <c r="F646" s="2"/>
      <c r="G646" s="2"/>
      <c r="H646" s="2"/>
      <c r="I646" s="52">
        <f t="shared" si="163"/>
        <v>0</v>
      </c>
      <c r="J646" s="3"/>
      <c r="K646" s="3"/>
      <c r="L646" s="4"/>
      <c r="M646" s="4"/>
      <c r="N646" s="4"/>
      <c r="O646" s="4"/>
      <c r="P646" s="4"/>
      <c r="Q646" s="214"/>
      <c r="R646" s="36"/>
      <c r="S646" s="36"/>
      <c r="T646" s="36"/>
      <c r="U646" s="36"/>
      <c r="V646" s="176" t="str">
        <f t="shared" si="164"/>
        <v/>
      </c>
    </row>
    <row r="647" spans="1:22" x14ac:dyDescent="0.2">
      <c r="A647" s="249">
        <f t="shared" si="165"/>
        <v>42897</v>
      </c>
      <c r="B647" s="15"/>
      <c r="C647" s="15"/>
      <c r="D647" s="15"/>
      <c r="E647" s="15"/>
      <c r="F647" s="15"/>
      <c r="G647" s="15"/>
      <c r="H647" s="15"/>
      <c r="I647" s="54">
        <f t="shared" si="163"/>
        <v>0</v>
      </c>
      <c r="J647" s="16"/>
      <c r="K647" s="16"/>
      <c r="L647" s="12"/>
      <c r="M647" s="13"/>
      <c r="N647" s="13"/>
      <c r="O647" s="13"/>
      <c r="P647" s="13"/>
      <c r="Q647" s="9"/>
      <c r="R647" s="36"/>
      <c r="S647" s="36"/>
      <c r="T647" s="36"/>
      <c r="U647" s="36"/>
      <c r="V647" s="176" t="str">
        <f t="shared" si="164"/>
        <v/>
      </c>
    </row>
    <row r="648" spans="1:22" x14ac:dyDescent="0.2">
      <c r="A648" s="247" t="s">
        <v>4</v>
      </c>
      <c r="B648" s="56">
        <f t="shared" ref="B648:G648" si="166">SUM(B634:B647)</f>
        <v>0</v>
      </c>
      <c r="C648" s="56">
        <f t="shared" si="166"/>
        <v>0</v>
      </c>
      <c r="D648" s="56">
        <f t="shared" si="166"/>
        <v>0</v>
      </c>
      <c r="E648" s="56">
        <f t="shared" si="166"/>
        <v>0</v>
      </c>
      <c r="F648" s="56">
        <f t="shared" si="166"/>
        <v>0</v>
      </c>
      <c r="G648" s="56">
        <f t="shared" si="166"/>
        <v>0</v>
      </c>
      <c r="H648" s="56">
        <f>SUM(H634:H647)</f>
        <v>0</v>
      </c>
      <c r="I648" s="57">
        <f>SUM(I634:I647)</f>
        <v>0</v>
      </c>
      <c r="J648" s="56" t="str">
        <f>IF(SUM(J634:J647)&gt;0, AVERAGE(J634:J647), "")</f>
        <v/>
      </c>
      <c r="K648" s="56" t="str">
        <f>IF(SUM(K634:K647)&gt;0, AVERAGE(K634:K647), "")</f>
        <v/>
      </c>
      <c r="L648" s="58">
        <f>SUM(L634:L647)</f>
        <v>0</v>
      </c>
      <c r="M648" s="58">
        <f>SUM(M634:M647)</f>
        <v>0</v>
      </c>
      <c r="N648" s="58">
        <f>SUM(N634:N647)</f>
        <v>0</v>
      </c>
      <c r="O648" s="58">
        <f>SUM(O634:O647)</f>
        <v>0</v>
      </c>
      <c r="P648" s="58">
        <f>SUM(P634:P647)</f>
        <v>0</v>
      </c>
      <c r="Q648" s="5"/>
      <c r="R648" s="36"/>
      <c r="S648" s="36"/>
      <c r="T648" s="36"/>
      <c r="U648" s="36"/>
      <c r="V648" s="36"/>
    </row>
    <row r="649" spans="1:22" x14ac:dyDescent="0.2">
      <c r="A649" s="250" t="s">
        <v>13</v>
      </c>
      <c r="B649" s="56">
        <f t="shared" ref="B649:G649" si="167">COUNT(B634:B647)</f>
        <v>0</v>
      </c>
      <c r="C649" s="56">
        <f t="shared" si="167"/>
        <v>0</v>
      </c>
      <c r="D649" s="56">
        <f t="shared" si="167"/>
        <v>0</v>
      </c>
      <c r="E649" s="56">
        <f t="shared" si="167"/>
        <v>0</v>
      </c>
      <c r="F649" s="56">
        <f t="shared" si="167"/>
        <v>0</v>
      </c>
      <c r="G649" s="56">
        <f t="shared" si="167"/>
        <v>0</v>
      </c>
      <c r="H649" s="56">
        <f>COUNT(H634:H647)</f>
        <v>0</v>
      </c>
      <c r="I649" s="57">
        <f>SUM(B649:H649)</f>
        <v>0</v>
      </c>
      <c r="J649" s="56"/>
      <c r="K649" s="56"/>
      <c r="L649" s="59"/>
      <c r="M649" s="59"/>
      <c r="N649" s="59"/>
      <c r="O649" s="59"/>
      <c r="P649" s="59"/>
      <c r="Q649" s="17"/>
      <c r="R649" s="36"/>
      <c r="S649" s="36"/>
      <c r="T649" s="36"/>
      <c r="U649" s="36"/>
      <c r="V649" s="36"/>
    </row>
    <row r="650" spans="1:22" x14ac:dyDescent="0.2">
      <c r="A650" s="244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36"/>
      <c r="S650" s="36"/>
      <c r="T650" s="36"/>
      <c r="U650" s="177"/>
      <c r="V650" s="176" t="str">
        <f>IF(SUM(V634:V647)&gt;0, (AVERAGE(V634:V647)), "")</f>
        <v/>
      </c>
    </row>
    <row r="651" spans="1:22" x14ac:dyDescent="0.2">
      <c r="A651" s="245" t="s">
        <v>2</v>
      </c>
      <c r="B651" s="37"/>
      <c r="C651" s="38">
        <f>C632+1</f>
        <v>24</v>
      </c>
      <c r="D651" s="39"/>
      <c r="E651" s="39"/>
      <c r="F651" s="39"/>
      <c r="G651" s="39"/>
      <c r="H651" s="39"/>
      <c r="I651" s="39"/>
      <c r="J651" s="39"/>
      <c r="K651" s="39"/>
      <c r="L651" s="40" t="str">
        <f>Start!$D$27</f>
        <v>Ju</v>
      </c>
      <c r="M651" s="40" t="str">
        <f>Start!$E$27</f>
        <v>Hi</v>
      </c>
      <c r="N651" s="40" t="str">
        <f>Start!$F$27</f>
        <v>Su</v>
      </c>
      <c r="O651" s="40" t="str">
        <f>Start!$G$27</f>
        <v>Py</v>
      </c>
      <c r="P651" s="179" t="s">
        <v>75</v>
      </c>
      <c r="Q651" s="41" t="s">
        <v>3</v>
      </c>
      <c r="R651" s="36"/>
      <c r="S651" s="36"/>
      <c r="T651" s="36"/>
      <c r="U651" s="36"/>
      <c r="V651" s="36"/>
    </row>
    <row r="652" spans="1:22" x14ac:dyDescent="0.2">
      <c r="A652" s="246"/>
      <c r="B652" s="42">
        <v>1</v>
      </c>
      <c r="C652" s="43">
        <v>2</v>
      </c>
      <c r="D652" s="44">
        <v>3</v>
      </c>
      <c r="E652" s="45">
        <v>4</v>
      </c>
      <c r="F652" s="46">
        <v>5</v>
      </c>
      <c r="G652" s="47">
        <v>6</v>
      </c>
      <c r="H652" s="235">
        <v>7</v>
      </c>
      <c r="I652" s="48" t="s">
        <v>4</v>
      </c>
      <c r="J652" s="49" t="s">
        <v>58</v>
      </c>
      <c r="K652" s="49" t="s">
        <v>59</v>
      </c>
      <c r="L652" s="50" t="s">
        <v>5</v>
      </c>
      <c r="M652" s="50" t="s">
        <v>5</v>
      </c>
      <c r="N652" s="50" t="s">
        <v>5</v>
      </c>
      <c r="O652" s="173" t="s">
        <v>5</v>
      </c>
      <c r="P652" s="173" t="s">
        <v>15</v>
      </c>
      <c r="Q652" s="51"/>
      <c r="R652" s="36"/>
      <c r="S652" s="36"/>
      <c r="T652" s="36"/>
      <c r="U652" s="36"/>
      <c r="V652" s="36"/>
    </row>
    <row r="653" spans="1:22" x14ac:dyDescent="0.2">
      <c r="A653" s="247" t="s">
        <v>6</v>
      </c>
      <c r="B653" s="2"/>
      <c r="C653" s="2"/>
      <c r="D653" s="2"/>
      <c r="E653" s="2"/>
      <c r="F653" s="2"/>
      <c r="G653" s="2"/>
      <c r="H653" s="2"/>
      <c r="I653" s="52">
        <f t="shared" ref="I653:I666" si="168">SUM(B653:H653)</f>
        <v>0</v>
      </c>
      <c r="J653" s="3"/>
      <c r="K653" s="3"/>
      <c r="L653" s="4"/>
      <c r="M653" s="4"/>
      <c r="N653" s="4"/>
      <c r="O653" s="4"/>
      <c r="P653" s="4"/>
      <c r="Q653" s="214"/>
      <c r="R653" s="36"/>
      <c r="S653" s="36"/>
      <c r="T653" s="36"/>
      <c r="U653" s="36"/>
      <c r="V653" s="176" t="str">
        <f t="shared" ref="V653:V666" si="169">IF(SUM(L653:O653)&gt;0, (SUM(B653:D653,G653,F653)/SUM(L653:O653)/1440), "")</f>
        <v/>
      </c>
    </row>
    <row r="654" spans="1:22" x14ac:dyDescent="0.2">
      <c r="A654" s="248">
        <f>A647+1</f>
        <v>42898</v>
      </c>
      <c r="B654" s="6"/>
      <c r="C654" s="6"/>
      <c r="D654" s="6"/>
      <c r="E654" s="6"/>
      <c r="F654" s="6"/>
      <c r="G654" s="6"/>
      <c r="H654" s="6"/>
      <c r="I654" s="53">
        <f t="shared" si="168"/>
        <v>0</v>
      </c>
      <c r="J654" s="7"/>
      <c r="K654" s="7"/>
      <c r="L654" s="8"/>
      <c r="M654" s="8"/>
      <c r="N654" s="8"/>
      <c r="O654" s="8"/>
      <c r="P654" s="8"/>
      <c r="Q654" s="34"/>
      <c r="R654" s="36"/>
      <c r="S654" s="36"/>
      <c r="T654" s="36"/>
      <c r="U654" s="36"/>
      <c r="V654" s="176" t="str">
        <f t="shared" si="169"/>
        <v/>
      </c>
    </row>
    <row r="655" spans="1:22" x14ac:dyDescent="0.2">
      <c r="A655" s="247" t="s">
        <v>8</v>
      </c>
      <c r="B655" s="2"/>
      <c r="C655" s="2"/>
      <c r="D655" s="2"/>
      <c r="E655" s="2"/>
      <c r="F655" s="2"/>
      <c r="G655" s="2"/>
      <c r="H655" s="2"/>
      <c r="I655" s="52">
        <f t="shared" si="168"/>
        <v>0</v>
      </c>
      <c r="J655" s="3"/>
      <c r="K655" s="3"/>
      <c r="L655" s="4"/>
      <c r="M655" s="4"/>
      <c r="N655" s="4"/>
      <c r="O655" s="4"/>
      <c r="P655" s="4"/>
      <c r="Q655" s="214"/>
      <c r="R655" s="36"/>
      <c r="S655" s="36"/>
      <c r="T655" s="36"/>
      <c r="U655" s="36"/>
      <c r="V655" s="176" t="str">
        <f t="shared" si="169"/>
        <v/>
      </c>
    </row>
    <row r="656" spans="1:22" x14ac:dyDescent="0.2">
      <c r="A656" s="248">
        <f>A654+1</f>
        <v>42899</v>
      </c>
      <c r="B656" s="10"/>
      <c r="C656" s="10"/>
      <c r="D656" s="10"/>
      <c r="E656" s="10"/>
      <c r="F656" s="10"/>
      <c r="G656" s="10"/>
      <c r="H656" s="10"/>
      <c r="I656" s="54">
        <f t="shared" si="168"/>
        <v>0</v>
      </c>
      <c r="J656" s="11"/>
      <c r="K656" s="11"/>
      <c r="L656" s="12"/>
      <c r="M656" s="13"/>
      <c r="N656" s="13"/>
      <c r="O656" s="13"/>
      <c r="P656" s="13"/>
      <c r="Q656" s="9"/>
      <c r="R656" s="36"/>
      <c r="S656" s="36"/>
      <c r="T656" s="36"/>
      <c r="U656" s="36"/>
      <c r="V656" s="176" t="str">
        <f t="shared" si="169"/>
        <v/>
      </c>
    </row>
    <row r="657" spans="1:22" x14ac:dyDescent="0.2">
      <c r="A657" s="247" t="s">
        <v>10</v>
      </c>
      <c r="B657" s="2"/>
      <c r="C657" s="2"/>
      <c r="D657" s="2"/>
      <c r="E657" s="2"/>
      <c r="F657" s="2"/>
      <c r="G657" s="143"/>
      <c r="H657" s="143"/>
      <c r="I657" s="52">
        <f t="shared" si="168"/>
        <v>0</v>
      </c>
      <c r="J657" s="3"/>
      <c r="K657" s="3"/>
      <c r="L657" s="4"/>
      <c r="M657" s="4"/>
      <c r="N657" s="4"/>
      <c r="O657" s="4"/>
      <c r="P657" s="4"/>
      <c r="Q657" s="214"/>
      <c r="R657" s="36"/>
      <c r="S657" s="36"/>
      <c r="T657" s="36"/>
      <c r="U657" s="36"/>
      <c r="V657" s="176" t="str">
        <f t="shared" si="169"/>
        <v/>
      </c>
    </row>
    <row r="658" spans="1:22" x14ac:dyDescent="0.2">
      <c r="A658" s="249">
        <f>A656+1</f>
        <v>42900</v>
      </c>
      <c r="B658" s="6"/>
      <c r="C658" s="6"/>
      <c r="D658" s="6"/>
      <c r="E658" s="6"/>
      <c r="F658" s="6"/>
      <c r="G658" s="6"/>
      <c r="H658" s="6"/>
      <c r="I658" s="53">
        <f t="shared" si="168"/>
        <v>0</v>
      </c>
      <c r="J658" s="7"/>
      <c r="K658" s="7"/>
      <c r="L658" s="14"/>
      <c r="M658" s="8"/>
      <c r="N658" s="8"/>
      <c r="O658" s="8"/>
      <c r="P658" s="8"/>
      <c r="Q658" s="34"/>
      <c r="R658" s="36"/>
      <c r="S658" s="36"/>
      <c r="T658" s="36"/>
      <c r="U658" s="36"/>
      <c r="V658" s="176" t="str">
        <f t="shared" si="169"/>
        <v/>
      </c>
    </row>
    <row r="659" spans="1:22" x14ac:dyDescent="0.2">
      <c r="A659" s="249" t="s">
        <v>12</v>
      </c>
      <c r="B659" s="2"/>
      <c r="C659" s="2"/>
      <c r="D659" s="2"/>
      <c r="E659" s="2"/>
      <c r="F659" s="2"/>
      <c r="G659" s="2"/>
      <c r="H659" s="2"/>
      <c r="I659" s="52">
        <f t="shared" si="168"/>
        <v>0</v>
      </c>
      <c r="J659" s="3"/>
      <c r="K659" s="3"/>
      <c r="L659" s="4"/>
      <c r="M659" s="4"/>
      <c r="N659" s="4"/>
      <c r="O659" s="4"/>
      <c r="P659" s="4"/>
      <c r="Q659" s="5"/>
      <c r="R659" s="36"/>
      <c r="S659" s="36"/>
      <c r="T659" s="36"/>
      <c r="U659" s="36"/>
      <c r="V659" s="176" t="str">
        <f t="shared" si="169"/>
        <v/>
      </c>
    </row>
    <row r="660" spans="1:22" x14ac:dyDescent="0.2">
      <c r="A660" s="249">
        <f t="shared" ref="A660:A666" si="170">A658+1</f>
        <v>42901</v>
      </c>
      <c r="B660" s="10"/>
      <c r="C660" s="10"/>
      <c r="D660" s="10"/>
      <c r="E660" s="10"/>
      <c r="F660" s="10"/>
      <c r="G660" s="10"/>
      <c r="H660" s="10"/>
      <c r="I660" s="54">
        <f t="shared" si="168"/>
        <v>0</v>
      </c>
      <c r="J660" s="11"/>
      <c r="K660" s="11"/>
      <c r="L660" s="12"/>
      <c r="M660" s="13"/>
      <c r="N660" s="13"/>
      <c r="O660" s="13"/>
      <c r="P660" s="13"/>
      <c r="Q660" s="9"/>
      <c r="R660" s="36"/>
      <c r="S660" s="36"/>
      <c r="T660" s="36"/>
      <c r="U660" s="36"/>
      <c r="V660" s="176" t="str">
        <f t="shared" si="169"/>
        <v/>
      </c>
    </row>
    <row r="661" spans="1:22" x14ac:dyDescent="0.2">
      <c r="A661" s="247" t="s">
        <v>11</v>
      </c>
      <c r="B661" s="2"/>
      <c r="C661" s="2"/>
      <c r="D661" s="2"/>
      <c r="E661" s="2"/>
      <c r="F661" s="2"/>
      <c r="G661" s="2"/>
      <c r="H661" s="2"/>
      <c r="I661" s="52">
        <f t="shared" si="168"/>
        <v>0</v>
      </c>
      <c r="J661" s="3"/>
      <c r="K661" s="3"/>
      <c r="L661" s="4"/>
      <c r="M661" s="4"/>
      <c r="N661" s="4"/>
      <c r="O661" s="4"/>
      <c r="P661" s="4"/>
      <c r="Q661" s="214"/>
      <c r="R661" s="36"/>
      <c r="S661" s="36"/>
      <c r="T661" s="36"/>
      <c r="U661" s="36"/>
      <c r="V661" s="176" t="str">
        <f t="shared" si="169"/>
        <v/>
      </c>
    </row>
    <row r="662" spans="1:22" x14ac:dyDescent="0.2">
      <c r="A662" s="249">
        <f t="shared" si="170"/>
        <v>42902</v>
      </c>
      <c r="B662" s="10"/>
      <c r="C662" s="10"/>
      <c r="D662" s="10"/>
      <c r="E662" s="10"/>
      <c r="F662" s="10"/>
      <c r="G662" s="10"/>
      <c r="H662" s="10"/>
      <c r="I662" s="54">
        <f t="shared" si="168"/>
        <v>0</v>
      </c>
      <c r="J662" s="11"/>
      <c r="K662" s="11"/>
      <c r="L662" s="12"/>
      <c r="M662" s="13"/>
      <c r="N662" s="13"/>
      <c r="O662" s="13"/>
      <c r="P662" s="13"/>
      <c r="Q662" s="9"/>
      <c r="R662" s="36"/>
      <c r="S662" s="36"/>
      <c r="T662" s="36"/>
      <c r="U662" s="36"/>
      <c r="V662" s="176" t="str">
        <f t="shared" si="169"/>
        <v/>
      </c>
    </row>
    <row r="663" spans="1:22" x14ac:dyDescent="0.2">
      <c r="A663" s="247" t="s">
        <v>9</v>
      </c>
      <c r="B663" s="2"/>
      <c r="C663" s="2"/>
      <c r="D663" s="2"/>
      <c r="E663" s="2"/>
      <c r="F663" s="2"/>
      <c r="G663" s="2"/>
      <c r="H663" s="2"/>
      <c r="I663" s="52">
        <f t="shared" si="168"/>
        <v>0</v>
      </c>
      <c r="J663" s="3"/>
      <c r="K663" s="3"/>
      <c r="L663" s="4"/>
      <c r="M663" s="4"/>
      <c r="N663" s="4"/>
      <c r="O663" s="4"/>
      <c r="P663" s="4"/>
      <c r="Q663" s="5"/>
      <c r="R663" s="36"/>
      <c r="S663" s="36"/>
      <c r="T663" s="36"/>
      <c r="U663" s="36"/>
      <c r="V663" s="176" t="str">
        <f t="shared" si="169"/>
        <v/>
      </c>
    </row>
    <row r="664" spans="1:22" x14ac:dyDescent="0.2">
      <c r="A664" s="249">
        <f t="shared" si="170"/>
        <v>42903</v>
      </c>
      <c r="B664" s="10"/>
      <c r="C664" s="10"/>
      <c r="D664" s="10"/>
      <c r="E664" s="10"/>
      <c r="F664" s="10"/>
      <c r="G664" s="10"/>
      <c r="H664" s="10"/>
      <c r="I664" s="54">
        <f t="shared" si="168"/>
        <v>0</v>
      </c>
      <c r="J664" s="11"/>
      <c r="K664" s="11"/>
      <c r="L664" s="12"/>
      <c r="M664" s="13"/>
      <c r="N664" s="13"/>
      <c r="O664" s="13"/>
      <c r="P664" s="13"/>
      <c r="Q664" s="9"/>
      <c r="R664" s="36"/>
      <c r="S664" s="36"/>
      <c r="T664" s="36"/>
      <c r="U664" s="36"/>
      <c r="V664" s="176" t="str">
        <f t="shared" si="169"/>
        <v/>
      </c>
    </row>
    <row r="665" spans="1:22" x14ac:dyDescent="0.2">
      <c r="A665" s="247" t="s">
        <v>7</v>
      </c>
      <c r="B665" s="2"/>
      <c r="C665" s="2"/>
      <c r="D665" s="2"/>
      <c r="E665" s="2"/>
      <c r="F665" s="2"/>
      <c r="G665" s="2"/>
      <c r="H665" s="2"/>
      <c r="I665" s="52">
        <f t="shared" si="168"/>
        <v>0</v>
      </c>
      <c r="J665" s="3"/>
      <c r="K665" s="3"/>
      <c r="L665" s="4"/>
      <c r="M665" s="4"/>
      <c r="N665" s="4"/>
      <c r="O665" s="4"/>
      <c r="P665" s="4"/>
      <c r="Q665" s="5"/>
      <c r="R665" s="36"/>
      <c r="S665" s="36"/>
      <c r="T665" s="36"/>
      <c r="U665" s="36"/>
      <c r="V665" s="176" t="str">
        <f t="shared" si="169"/>
        <v/>
      </c>
    </row>
    <row r="666" spans="1:22" x14ac:dyDescent="0.2">
      <c r="A666" s="249">
        <f t="shared" si="170"/>
        <v>42904</v>
      </c>
      <c r="B666" s="15"/>
      <c r="C666" s="15"/>
      <c r="D666" s="15"/>
      <c r="E666" s="15"/>
      <c r="F666" s="15"/>
      <c r="G666" s="15"/>
      <c r="H666" s="15"/>
      <c r="I666" s="54">
        <f t="shared" si="168"/>
        <v>0</v>
      </c>
      <c r="J666" s="16"/>
      <c r="K666" s="16"/>
      <c r="L666" s="12"/>
      <c r="M666" s="13"/>
      <c r="N666" s="13"/>
      <c r="O666" s="13"/>
      <c r="P666" s="13"/>
      <c r="Q666" s="9"/>
      <c r="R666" s="36"/>
      <c r="S666" s="36"/>
      <c r="T666" s="36"/>
      <c r="U666" s="36"/>
      <c r="V666" s="176" t="str">
        <f t="shared" si="169"/>
        <v/>
      </c>
    </row>
    <row r="667" spans="1:22" x14ac:dyDescent="0.2">
      <c r="A667" s="247" t="s">
        <v>4</v>
      </c>
      <c r="B667" s="56">
        <f t="shared" ref="B667:G667" si="171">SUM(B653:B666)</f>
        <v>0</v>
      </c>
      <c r="C667" s="56">
        <f t="shared" si="171"/>
        <v>0</v>
      </c>
      <c r="D667" s="56">
        <f t="shared" si="171"/>
        <v>0</v>
      </c>
      <c r="E667" s="56">
        <f t="shared" si="171"/>
        <v>0</v>
      </c>
      <c r="F667" s="56">
        <f t="shared" si="171"/>
        <v>0</v>
      </c>
      <c r="G667" s="56">
        <f t="shared" si="171"/>
        <v>0</v>
      </c>
      <c r="H667" s="56">
        <f>SUM(H653:H666)</f>
        <v>0</v>
      </c>
      <c r="I667" s="57">
        <f>SUM(I653:I666)</f>
        <v>0</v>
      </c>
      <c r="J667" s="56" t="str">
        <f>IF(SUM(J653:J666)&gt;0, AVERAGE(J653:J666), "")</f>
        <v/>
      </c>
      <c r="K667" s="56" t="str">
        <f>IF(SUM(K653:K666)&gt;0, AVERAGE(K653:K666), "")</f>
        <v/>
      </c>
      <c r="L667" s="58">
        <f>SUM(L653:L666)</f>
        <v>0</v>
      </c>
      <c r="M667" s="58">
        <f>SUM(M653:M666)</f>
        <v>0</v>
      </c>
      <c r="N667" s="58">
        <f>SUM(N653:N666)</f>
        <v>0</v>
      </c>
      <c r="O667" s="58">
        <f>SUM(O653:O666)</f>
        <v>0</v>
      </c>
      <c r="P667" s="58">
        <f>SUM(P653:P666)</f>
        <v>0</v>
      </c>
      <c r="Q667" s="5"/>
      <c r="R667" s="36"/>
      <c r="S667" s="36"/>
      <c r="T667" s="36"/>
      <c r="U667" s="36"/>
      <c r="V667" s="36"/>
    </row>
    <row r="668" spans="1:22" x14ac:dyDescent="0.2">
      <c r="A668" s="250" t="s">
        <v>13</v>
      </c>
      <c r="B668" s="56">
        <f t="shared" ref="B668:G668" si="172">COUNT(B653:B666)</f>
        <v>0</v>
      </c>
      <c r="C668" s="56">
        <f t="shared" si="172"/>
        <v>0</v>
      </c>
      <c r="D668" s="56">
        <f t="shared" si="172"/>
        <v>0</v>
      </c>
      <c r="E668" s="56">
        <f t="shared" si="172"/>
        <v>0</v>
      </c>
      <c r="F668" s="56">
        <f t="shared" si="172"/>
        <v>0</v>
      </c>
      <c r="G668" s="56">
        <f t="shared" si="172"/>
        <v>0</v>
      </c>
      <c r="H668" s="56">
        <f>COUNT(H653:H666)</f>
        <v>0</v>
      </c>
      <c r="I668" s="57">
        <f>SUM(B668:H668)</f>
        <v>0</v>
      </c>
      <c r="J668" s="56"/>
      <c r="K668" s="56"/>
      <c r="L668" s="59"/>
      <c r="M668" s="59"/>
      <c r="N668" s="59"/>
      <c r="O668" s="59"/>
      <c r="P668" s="59"/>
      <c r="Q668" s="17"/>
      <c r="R668" s="36"/>
      <c r="S668" s="36"/>
      <c r="T668" s="36"/>
      <c r="U668" s="36"/>
      <c r="V668" s="36"/>
    </row>
    <row r="669" spans="1:22" x14ac:dyDescent="0.2">
      <c r="A669" s="244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36"/>
      <c r="S669" s="36"/>
      <c r="T669" s="36"/>
      <c r="U669" s="177"/>
      <c r="V669" s="176" t="str">
        <f>IF(SUM(V653:V666)&gt;0, (AVERAGE(V653:V666)), "")</f>
        <v/>
      </c>
    </row>
    <row r="670" spans="1:22" x14ac:dyDescent="0.2">
      <c r="A670" s="245" t="s">
        <v>2</v>
      </c>
      <c r="B670" s="37"/>
      <c r="C670" s="38">
        <f>C651+1</f>
        <v>25</v>
      </c>
      <c r="D670" s="39"/>
      <c r="E670" s="39"/>
      <c r="F670" s="39"/>
      <c r="G670" s="39"/>
      <c r="H670" s="39"/>
      <c r="I670" s="39"/>
      <c r="J670" s="39"/>
      <c r="K670" s="39"/>
      <c r="L670" s="40" t="str">
        <f>Start!$D$27</f>
        <v>Ju</v>
      </c>
      <c r="M670" s="40" t="str">
        <f>Start!$E$27</f>
        <v>Hi</v>
      </c>
      <c r="N670" s="40" t="str">
        <f>Start!$F$27</f>
        <v>Su</v>
      </c>
      <c r="O670" s="40" t="str">
        <f>Start!$G$27</f>
        <v>Py</v>
      </c>
      <c r="P670" s="179" t="s">
        <v>75</v>
      </c>
      <c r="Q670" s="41" t="s">
        <v>3</v>
      </c>
      <c r="R670" s="36"/>
      <c r="S670" s="36"/>
      <c r="T670" s="36"/>
      <c r="U670" s="36"/>
      <c r="V670" s="36"/>
    </row>
    <row r="671" spans="1:22" x14ac:dyDescent="0.2">
      <c r="A671" s="246"/>
      <c r="B671" s="42">
        <v>1</v>
      </c>
      <c r="C671" s="43">
        <v>2</v>
      </c>
      <c r="D671" s="44">
        <v>3</v>
      </c>
      <c r="E671" s="45">
        <v>4</v>
      </c>
      <c r="F671" s="46">
        <v>5</v>
      </c>
      <c r="G671" s="47">
        <v>6</v>
      </c>
      <c r="H671" s="235">
        <v>7</v>
      </c>
      <c r="I671" s="48" t="s">
        <v>4</v>
      </c>
      <c r="J671" s="49" t="s">
        <v>58</v>
      </c>
      <c r="K671" s="49" t="s">
        <v>59</v>
      </c>
      <c r="L671" s="50" t="s">
        <v>5</v>
      </c>
      <c r="M671" s="50" t="s">
        <v>5</v>
      </c>
      <c r="N671" s="50" t="s">
        <v>5</v>
      </c>
      <c r="O671" s="173" t="s">
        <v>5</v>
      </c>
      <c r="P671" s="173" t="s">
        <v>15</v>
      </c>
      <c r="Q671" s="51"/>
      <c r="R671" s="36"/>
      <c r="S671" s="36"/>
      <c r="T671" s="36"/>
      <c r="U671" s="36"/>
      <c r="V671" s="36"/>
    </row>
    <row r="672" spans="1:22" x14ac:dyDescent="0.2">
      <c r="A672" s="247" t="s">
        <v>6</v>
      </c>
      <c r="B672" s="2"/>
      <c r="C672" s="2"/>
      <c r="D672" s="2"/>
      <c r="E672" s="2"/>
      <c r="F672" s="2"/>
      <c r="G672" s="2"/>
      <c r="H672" s="2"/>
      <c r="I672" s="52">
        <f t="shared" ref="I672:I685" si="173">SUM(B672:H672)</f>
        <v>0</v>
      </c>
      <c r="J672" s="3"/>
      <c r="K672" s="3"/>
      <c r="L672" s="4"/>
      <c r="M672" s="4"/>
      <c r="N672" s="4"/>
      <c r="O672" s="4"/>
      <c r="P672" s="4"/>
      <c r="Q672" s="5"/>
      <c r="R672" s="36"/>
      <c r="S672" s="36"/>
      <c r="T672" s="36"/>
      <c r="U672" s="36"/>
      <c r="V672" s="176" t="str">
        <f t="shared" ref="V672:V685" si="174">IF(SUM(L672:O672)&gt;0, (SUM(B672:D672,G672,F672)/SUM(L672:O672)/1440), "")</f>
        <v/>
      </c>
    </row>
    <row r="673" spans="1:22" x14ac:dyDescent="0.2">
      <c r="A673" s="248">
        <f>A666+1</f>
        <v>42905</v>
      </c>
      <c r="B673" s="6"/>
      <c r="C673" s="6"/>
      <c r="D673" s="6"/>
      <c r="E673" s="6"/>
      <c r="F673" s="6"/>
      <c r="G673" s="6"/>
      <c r="H673" s="6"/>
      <c r="I673" s="53">
        <f t="shared" si="173"/>
        <v>0</v>
      </c>
      <c r="J673" s="7"/>
      <c r="K673" s="7"/>
      <c r="L673" s="8"/>
      <c r="M673" s="8"/>
      <c r="N673" s="8"/>
      <c r="O673" s="8"/>
      <c r="P673" s="8"/>
      <c r="Q673" s="34"/>
      <c r="R673" s="36"/>
      <c r="S673" s="36"/>
      <c r="T673" s="36"/>
      <c r="U673" s="36"/>
      <c r="V673" s="176" t="str">
        <f t="shared" si="174"/>
        <v/>
      </c>
    </row>
    <row r="674" spans="1:22" x14ac:dyDescent="0.2">
      <c r="A674" s="247" t="s">
        <v>8</v>
      </c>
      <c r="B674" s="2"/>
      <c r="C674" s="2"/>
      <c r="D674" s="2"/>
      <c r="E674" s="2"/>
      <c r="F674" s="2"/>
      <c r="G674" s="2"/>
      <c r="H674" s="2"/>
      <c r="I674" s="52">
        <f t="shared" si="173"/>
        <v>0</v>
      </c>
      <c r="J674" s="3"/>
      <c r="K674" s="3"/>
      <c r="L674" s="4"/>
      <c r="M674" s="4"/>
      <c r="N674" s="4"/>
      <c r="O674" s="4"/>
      <c r="P674" s="4"/>
      <c r="Q674" s="5"/>
      <c r="R674" s="36"/>
      <c r="S674" s="36"/>
      <c r="T674" s="36"/>
      <c r="U674" s="36"/>
      <c r="V674" s="176" t="str">
        <f t="shared" si="174"/>
        <v/>
      </c>
    </row>
    <row r="675" spans="1:22" x14ac:dyDescent="0.2">
      <c r="A675" s="248">
        <f>A673+1</f>
        <v>42906</v>
      </c>
      <c r="B675" s="10"/>
      <c r="C675" s="10"/>
      <c r="D675" s="10"/>
      <c r="E675" s="10"/>
      <c r="F675" s="10"/>
      <c r="G675" s="10"/>
      <c r="H675" s="10"/>
      <c r="I675" s="54">
        <f t="shared" si="173"/>
        <v>0</v>
      </c>
      <c r="J675" s="11"/>
      <c r="K675" s="11"/>
      <c r="L675" s="12"/>
      <c r="M675" s="13"/>
      <c r="N675" s="13"/>
      <c r="O675" s="13"/>
      <c r="P675" s="13"/>
      <c r="Q675" s="9"/>
      <c r="R675" s="36"/>
      <c r="S675" s="36"/>
      <c r="T675" s="36"/>
      <c r="U675" s="36"/>
      <c r="V675" s="176" t="str">
        <f t="shared" si="174"/>
        <v/>
      </c>
    </row>
    <row r="676" spans="1:22" x14ac:dyDescent="0.2">
      <c r="A676" s="247" t="s">
        <v>10</v>
      </c>
      <c r="B676" s="2"/>
      <c r="C676" s="2"/>
      <c r="D676" s="2"/>
      <c r="E676" s="2"/>
      <c r="F676" s="2"/>
      <c r="G676" s="143"/>
      <c r="H676" s="143"/>
      <c r="I676" s="52">
        <f t="shared" si="173"/>
        <v>0</v>
      </c>
      <c r="J676" s="3"/>
      <c r="K676" s="3"/>
      <c r="L676" s="4"/>
      <c r="M676" s="4"/>
      <c r="N676" s="4"/>
      <c r="O676" s="4"/>
      <c r="P676" s="4"/>
      <c r="Q676" s="214"/>
      <c r="R676" s="36"/>
      <c r="S676" s="36"/>
      <c r="T676" s="36"/>
      <c r="U676" s="36"/>
      <c r="V676" s="176" t="str">
        <f t="shared" si="174"/>
        <v/>
      </c>
    </row>
    <row r="677" spans="1:22" x14ac:dyDescent="0.2">
      <c r="A677" s="249">
        <f>A675+1</f>
        <v>42907</v>
      </c>
      <c r="B677" s="6"/>
      <c r="C677" s="6"/>
      <c r="D677" s="6"/>
      <c r="E677" s="6"/>
      <c r="F677" s="6"/>
      <c r="G677" s="6"/>
      <c r="H677" s="6"/>
      <c r="I677" s="53">
        <f t="shared" si="173"/>
        <v>0</v>
      </c>
      <c r="J677" s="7"/>
      <c r="K677" s="7"/>
      <c r="L677" s="14"/>
      <c r="M677" s="8"/>
      <c r="N677" s="8"/>
      <c r="O677" s="8"/>
      <c r="P677" s="8"/>
      <c r="Q677" s="34"/>
      <c r="R677" s="36"/>
      <c r="S677" s="36"/>
      <c r="T677" s="36"/>
      <c r="U677" s="36"/>
      <c r="V677" s="176" t="str">
        <f t="shared" si="174"/>
        <v/>
      </c>
    </row>
    <row r="678" spans="1:22" x14ac:dyDescent="0.2">
      <c r="A678" s="249" t="s">
        <v>12</v>
      </c>
      <c r="B678" s="2"/>
      <c r="C678" s="2"/>
      <c r="D678" s="2"/>
      <c r="E678" s="2"/>
      <c r="F678" s="2"/>
      <c r="G678" s="2"/>
      <c r="H678" s="2"/>
      <c r="I678" s="52">
        <f t="shared" si="173"/>
        <v>0</v>
      </c>
      <c r="J678" s="3"/>
      <c r="K678" s="3"/>
      <c r="L678" s="4"/>
      <c r="M678" s="4"/>
      <c r="N678" s="4"/>
      <c r="O678" s="4"/>
      <c r="P678" s="4"/>
      <c r="Q678" s="214"/>
      <c r="R678" s="36"/>
      <c r="S678" s="36"/>
      <c r="T678" s="36"/>
      <c r="U678" s="36"/>
      <c r="V678" s="176" t="str">
        <f t="shared" si="174"/>
        <v/>
      </c>
    </row>
    <row r="679" spans="1:22" x14ac:dyDescent="0.2">
      <c r="A679" s="249">
        <f t="shared" ref="A679:A685" si="175">A677+1</f>
        <v>42908</v>
      </c>
      <c r="B679" s="10"/>
      <c r="C679" s="10"/>
      <c r="D679" s="10"/>
      <c r="E679" s="10"/>
      <c r="F679" s="10"/>
      <c r="G679" s="10"/>
      <c r="H679" s="10"/>
      <c r="I679" s="54">
        <f t="shared" si="173"/>
        <v>0</v>
      </c>
      <c r="J679" s="11"/>
      <c r="K679" s="11"/>
      <c r="L679" s="12"/>
      <c r="M679" s="13"/>
      <c r="N679" s="13"/>
      <c r="O679" s="13"/>
      <c r="P679" s="13"/>
      <c r="Q679" s="9"/>
      <c r="R679" s="36"/>
      <c r="S679" s="36"/>
      <c r="T679" s="36"/>
      <c r="U679" s="36"/>
      <c r="V679" s="176" t="str">
        <f t="shared" si="174"/>
        <v/>
      </c>
    </row>
    <row r="680" spans="1:22" x14ac:dyDescent="0.2">
      <c r="A680" s="247" t="s">
        <v>11</v>
      </c>
      <c r="B680" s="2"/>
      <c r="C680" s="2"/>
      <c r="D680" s="2"/>
      <c r="E680" s="2"/>
      <c r="F680" s="2"/>
      <c r="G680" s="2"/>
      <c r="H680" s="2"/>
      <c r="I680" s="52">
        <f t="shared" si="173"/>
        <v>0</v>
      </c>
      <c r="J680" s="3"/>
      <c r="K680" s="3"/>
      <c r="L680" s="4"/>
      <c r="M680" s="4"/>
      <c r="N680" s="4"/>
      <c r="O680" s="4"/>
      <c r="P680" s="4"/>
      <c r="Q680" s="5"/>
      <c r="R680" s="36"/>
      <c r="S680" s="36"/>
      <c r="T680" s="36"/>
      <c r="U680" s="36"/>
      <c r="V680" s="176" t="str">
        <f t="shared" si="174"/>
        <v/>
      </c>
    </row>
    <row r="681" spans="1:22" x14ac:dyDescent="0.2">
      <c r="A681" s="249">
        <f t="shared" si="175"/>
        <v>42909</v>
      </c>
      <c r="B681" s="10"/>
      <c r="C681" s="10"/>
      <c r="D681" s="10"/>
      <c r="E681" s="10"/>
      <c r="F681" s="10"/>
      <c r="G681" s="10"/>
      <c r="H681" s="10"/>
      <c r="I681" s="54">
        <f t="shared" si="173"/>
        <v>0</v>
      </c>
      <c r="J681" s="11"/>
      <c r="K681" s="11"/>
      <c r="L681" s="12"/>
      <c r="M681" s="13"/>
      <c r="N681" s="13"/>
      <c r="O681" s="13"/>
      <c r="P681" s="13"/>
      <c r="Q681" s="144"/>
      <c r="R681" s="36"/>
      <c r="S681" s="36"/>
      <c r="T681" s="36"/>
      <c r="U681" s="36"/>
      <c r="V681" s="176" t="str">
        <f t="shared" si="174"/>
        <v/>
      </c>
    </row>
    <row r="682" spans="1:22" x14ac:dyDescent="0.2">
      <c r="A682" s="247" t="s">
        <v>9</v>
      </c>
      <c r="B682" s="2"/>
      <c r="C682" s="2"/>
      <c r="D682" s="2"/>
      <c r="E682" s="2"/>
      <c r="F682" s="2"/>
      <c r="G682" s="2"/>
      <c r="H682" s="2"/>
      <c r="I682" s="52">
        <f t="shared" si="173"/>
        <v>0</v>
      </c>
      <c r="J682" s="3"/>
      <c r="K682" s="3"/>
      <c r="L682" s="4"/>
      <c r="M682" s="4"/>
      <c r="N682" s="4"/>
      <c r="O682" s="4"/>
      <c r="P682" s="4"/>
      <c r="Q682" s="214"/>
      <c r="R682" s="36"/>
      <c r="S682" s="36"/>
      <c r="T682" s="36"/>
      <c r="U682" s="36"/>
      <c r="V682" s="176" t="str">
        <f t="shared" si="174"/>
        <v/>
      </c>
    </row>
    <row r="683" spans="1:22" x14ac:dyDescent="0.2">
      <c r="A683" s="249">
        <f t="shared" si="175"/>
        <v>42910</v>
      </c>
      <c r="B683" s="10"/>
      <c r="C683" s="10"/>
      <c r="D683" s="10"/>
      <c r="E683" s="10"/>
      <c r="F683" s="10"/>
      <c r="G683" s="10"/>
      <c r="H683" s="10"/>
      <c r="I683" s="54">
        <f t="shared" si="173"/>
        <v>0</v>
      </c>
      <c r="J683" s="11"/>
      <c r="K683" s="11"/>
      <c r="L683" s="12"/>
      <c r="M683" s="13"/>
      <c r="N683" s="13"/>
      <c r="O683" s="13"/>
      <c r="P683" s="13"/>
      <c r="Q683" s="34"/>
      <c r="R683" s="36"/>
      <c r="S683" s="36"/>
      <c r="T683" s="36"/>
      <c r="U683" s="36"/>
      <c r="V683" s="176" t="str">
        <f t="shared" si="174"/>
        <v/>
      </c>
    </row>
    <row r="684" spans="1:22" x14ac:dyDescent="0.2">
      <c r="A684" s="247" t="s">
        <v>7</v>
      </c>
      <c r="B684" s="2"/>
      <c r="C684" s="2"/>
      <c r="D684" s="2"/>
      <c r="E684" s="2"/>
      <c r="F684" s="2"/>
      <c r="G684" s="2"/>
      <c r="H684" s="2"/>
      <c r="I684" s="52">
        <f t="shared" si="173"/>
        <v>0</v>
      </c>
      <c r="J684" s="3"/>
      <c r="K684" s="3"/>
      <c r="L684" s="4"/>
      <c r="M684" s="4"/>
      <c r="N684" s="4"/>
      <c r="O684" s="4"/>
      <c r="P684" s="4"/>
      <c r="Q684" s="5"/>
      <c r="R684" s="36"/>
      <c r="S684" s="36"/>
      <c r="T684" s="36"/>
      <c r="U684" s="36"/>
      <c r="V684" s="176" t="str">
        <f t="shared" si="174"/>
        <v/>
      </c>
    </row>
    <row r="685" spans="1:22" x14ac:dyDescent="0.2">
      <c r="A685" s="249">
        <f t="shared" si="175"/>
        <v>42911</v>
      </c>
      <c r="B685" s="15"/>
      <c r="C685" s="15"/>
      <c r="D685" s="15"/>
      <c r="E685" s="15"/>
      <c r="F685" s="15"/>
      <c r="G685" s="15"/>
      <c r="H685" s="15"/>
      <c r="I685" s="54">
        <f t="shared" si="173"/>
        <v>0</v>
      </c>
      <c r="J685" s="16"/>
      <c r="K685" s="16"/>
      <c r="L685" s="12"/>
      <c r="M685" s="13"/>
      <c r="N685" s="13"/>
      <c r="O685" s="13"/>
      <c r="P685" s="13"/>
      <c r="Q685" s="9"/>
      <c r="R685" s="36"/>
      <c r="S685" s="36"/>
      <c r="T685" s="36"/>
      <c r="U685" s="36"/>
      <c r="V685" s="176" t="str">
        <f t="shared" si="174"/>
        <v/>
      </c>
    </row>
    <row r="686" spans="1:22" x14ac:dyDescent="0.2">
      <c r="A686" s="247" t="s">
        <v>4</v>
      </c>
      <c r="B686" s="56">
        <f t="shared" ref="B686:G686" si="176">SUM(B672:B685)</f>
        <v>0</v>
      </c>
      <c r="C686" s="56">
        <f t="shared" si="176"/>
        <v>0</v>
      </c>
      <c r="D686" s="56">
        <f t="shared" si="176"/>
        <v>0</v>
      </c>
      <c r="E686" s="56">
        <f t="shared" si="176"/>
        <v>0</v>
      </c>
      <c r="F686" s="56">
        <f t="shared" si="176"/>
        <v>0</v>
      </c>
      <c r="G686" s="56">
        <f t="shared" si="176"/>
        <v>0</v>
      </c>
      <c r="H686" s="56">
        <f>SUM(H672:H685)</f>
        <v>0</v>
      </c>
      <c r="I686" s="57">
        <f>SUM(I672:I685)</f>
        <v>0</v>
      </c>
      <c r="J686" s="56" t="str">
        <f>IF(SUM(J672:J685)&gt;0, AVERAGE(J672:J685), "")</f>
        <v/>
      </c>
      <c r="K686" s="56" t="str">
        <f>IF(SUM(K672:K685)&gt;0, AVERAGE(K672:K685), "")</f>
        <v/>
      </c>
      <c r="L686" s="58">
        <f>SUM(L672:L685)</f>
        <v>0</v>
      </c>
      <c r="M686" s="58">
        <f>SUM(M672:M685)</f>
        <v>0</v>
      </c>
      <c r="N686" s="58">
        <f>SUM(N672:N685)</f>
        <v>0</v>
      </c>
      <c r="O686" s="58">
        <f>SUM(O672:O685)</f>
        <v>0</v>
      </c>
      <c r="P686" s="58">
        <f>SUM(P672:P685)</f>
        <v>0</v>
      </c>
      <c r="Q686" s="5"/>
      <c r="R686" s="36"/>
      <c r="S686" s="36"/>
      <c r="T686" s="36"/>
      <c r="U686" s="36"/>
      <c r="V686" s="36"/>
    </row>
    <row r="687" spans="1:22" x14ac:dyDescent="0.2">
      <c r="A687" s="250" t="s">
        <v>13</v>
      </c>
      <c r="B687" s="56">
        <f t="shared" ref="B687:G687" si="177">COUNT(B672:B685)</f>
        <v>0</v>
      </c>
      <c r="C687" s="56">
        <f t="shared" si="177"/>
        <v>0</v>
      </c>
      <c r="D687" s="56">
        <f t="shared" si="177"/>
        <v>0</v>
      </c>
      <c r="E687" s="56">
        <f t="shared" si="177"/>
        <v>0</v>
      </c>
      <c r="F687" s="56">
        <f t="shared" si="177"/>
        <v>0</v>
      </c>
      <c r="G687" s="56">
        <f t="shared" si="177"/>
        <v>0</v>
      </c>
      <c r="H687" s="56">
        <f>COUNT(H672:H685)</f>
        <v>0</v>
      </c>
      <c r="I687" s="57">
        <f>SUM(B687:H687)</f>
        <v>0</v>
      </c>
      <c r="J687" s="56"/>
      <c r="K687" s="56"/>
      <c r="L687" s="59"/>
      <c r="M687" s="59"/>
      <c r="N687" s="59"/>
      <c r="O687" s="59"/>
      <c r="P687" s="59"/>
      <c r="Q687" s="17"/>
      <c r="R687" s="36"/>
      <c r="S687" s="36"/>
      <c r="T687" s="36"/>
      <c r="U687" s="36"/>
      <c r="V687" s="36"/>
    </row>
    <row r="688" spans="1:22" x14ac:dyDescent="0.2">
      <c r="A688" s="244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36"/>
      <c r="S688" s="36"/>
      <c r="T688" s="36"/>
      <c r="U688" s="177"/>
      <c r="V688" s="176" t="str">
        <f>IF(SUM(V672:V685)&gt;0, (AVERAGE(V672:V685)), "")</f>
        <v/>
      </c>
    </row>
    <row r="689" spans="1:22" x14ac:dyDescent="0.2">
      <c r="A689" s="245" t="s">
        <v>2</v>
      </c>
      <c r="B689" s="37"/>
      <c r="C689" s="38">
        <f>C670+1</f>
        <v>26</v>
      </c>
      <c r="D689" s="39"/>
      <c r="E689" s="39"/>
      <c r="F689" s="39"/>
      <c r="G689" s="39"/>
      <c r="H689" s="39"/>
      <c r="I689" s="39"/>
      <c r="J689" s="39"/>
      <c r="K689" s="39"/>
      <c r="L689" s="40" t="str">
        <f>Start!$D$27</f>
        <v>Ju</v>
      </c>
      <c r="M689" s="40" t="str">
        <f>Start!$E$27</f>
        <v>Hi</v>
      </c>
      <c r="N689" s="40" t="str">
        <f>Start!$F$27</f>
        <v>Su</v>
      </c>
      <c r="O689" s="40" t="str">
        <f>Start!$G$27</f>
        <v>Py</v>
      </c>
      <c r="P689" s="179" t="s">
        <v>75</v>
      </c>
      <c r="Q689" s="41" t="s">
        <v>3</v>
      </c>
      <c r="R689" s="36"/>
      <c r="S689" s="36"/>
      <c r="T689" s="36"/>
      <c r="U689" s="36"/>
      <c r="V689" s="36"/>
    </row>
    <row r="690" spans="1:22" x14ac:dyDescent="0.2">
      <c r="A690" s="246"/>
      <c r="B690" s="42">
        <v>1</v>
      </c>
      <c r="C690" s="43">
        <v>2</v>
      </c>
      <c r="D690" s="44">
        <v>3</v>
      </c>
      <c r="E690" s="45">
        <v>4</v>
      </c>
      <c r="F690" s="46">
        <v>5</v>
      </c>
      <c r="G690" s="47">
        <v>6</v>
      </c>
      <c r="H690" s="235">
        <v>7</v>
      </c>
      <c r="I690" s="48" t="s">
        <v>4</v>
      </c>
      <c r="J690" s="49" t="s">
        <v>58</v>
      </c>
      <c r="K690" s="49" t="s">
        <v>59</v>
      </c>
      <c r="L690" s="50" t="s">
        <v>5</v>
      </c>
      <c r="M690" s="50" t="s">
        <v>5</v>
      </c>
      <c r="N690" s="50" t="s">
        <v>5</v>
      </c>
      <c r="O690" s="173" t="s">
        <v>5</v>
      </c>
      <c r="P690" s="173" t="s">
        <v>15</v>
      </c>
      <c r="Q690" s="51"/>
      <c r="R690" s="36"/>
      <c r="S690" s="36"/>
      <c r="T690" s="36"/>
      <c r="U690" s="36"/>
      <c r="V690" s="36"/>
    </row>
    <row r="691" spans="1:22" x14ac:dyDescent="0.2">
      <c r="A691" s="247" t="s">
        <v>6</v>
      </c>
      <c r="B691" s="2"/>
      <c r="C691" s="2"/>
      <c r="D691" s="2"/>
      <c r="E691" s="2"/>
      <c r="F691" s="2"/>
      <c r="G691" s="2"/>
      <c r="H691" s="2"/>
      <c r="I691" s="52">
        <f t="shared" ref="I691:I704" si="178">SUM(B691:H691)</f>
        <v>0</v>
      </c>
      <c r="J691" s="3"/>
      <c r="K691" s="3"/>
      <c r="L691" s="4"/>
      <c r="M691" s="4"/>
      <c r="N691" s="4"/>
      <c r="O691" s="4"/>
      <c r="P691" s="4"/>
      <c r="Q691" s="5"/>
      <c r="R691" s="36"/>
      <c r="S691" s="36"/>
      <c r="T691" s="36"/>
      <c r="U691" s="36"/>
      <c r="V691" s="176" t="str">
        <f t="shared" ref="V691:V704" si="179">IF(SUM(L691:O691)&gt;0, (SUM(B691:D691,G691,F691)/SUM(L691:O691)/1440), "")</f>
        <v/>
      </c>
    </row>
    <row r="692" spans="1:22" x14ac:dyDescent="0.2">
      <c r="A692" s="248">
        <f>A685+1</f>
        <v>42912</v>
      </c>
      <c r="B692" s="6"/>
      <c r="C692" s="6"/>
      <c r="D692" s="6"/>
      <c r="E692" s="6"/>
      <c r="F692" s="6"/>
      <c r="G692" s="6"/>
      <c r="H692" s="6"/>
      <c r="I692" s="53">
        <f t="shared" si="178"/>
        <v>0</v>
      </c>
      <c r="J692" s="7"/>
      <c r="K692" s="7"/>
      <c r="L692" s="8"/>
      <c r="M692" s="8"/>
      <c r="N692" s="8"/>
      <c r="O692" s="8"/>
      <c r="P692" s="8"/>
      <c r="Q692" s="9"/>
      <c r="R692" s="36"/>
      <c r="S692" s="36"/>
      <c r="T692" s="36"/>
      <c r="U692" s="36"/>
      <c r="V692" s="176" t="str">
        <f t="shared" si="179"/>
        <v/>
      </c>
    </row>
    <row r="693" spans="1:22" x14ac:dyDescent="0.2">
      <c r="A693" s="247" t="s">
        <v>8</v>
      </c>
      <c r="B693" s="2"/>
      <c r="C693" s="2"/>
      <c r="D693" s="2"/>
      <c r="E693" s="2"/>
      <c r="F693" s="2"/>
      <c r="G693" s="2"/>
      <c r="H693" s="2"/>
      <c r="I693" s="52">
        <f t="shared" si="178"/>
        <v>0</v>
      </c>
      <c r="J693" s="3"/>
      <c r="K693" s="3"/>
      <c r="L693" s="4"/>
      <c r="M693" s="4"/>
      <c r="N693" s="4"/>
      <c r="O693" s="4"/>
      <c r="P693" s="4"/>
      <c r="Q693" s="5"/>
      <c r="R693" s="36"/>
      <c r="S693" s="36"/>
      <c r="T693" s="36"/>
      <c r="U693" s="36"/>
      <c r="V693" s="176" t="str">
        <f t="shared" si="179"/>
        <v/>
      </c>
    </row>
    <row r="694" spans="1:22" x14ac:dyDescent="0.2">
      <c r="A694" s="248">
        <f>A692+1</f>
        <v>42913</v>
      </c>
      <c r="B694" s="10"/>
      <c r="C694" s="10"/>
      <c r="D694" s="10"/>
      <c r="E694" s="10"/>
      <c r="F694" s="10"/>
      <c r="G694" s="10"/>
      <c r="H694" s="10"/>
      <c r="I694" s="54">
        <f t="shared" si="178"/>
        <v>0</v>
      </c>
      <c r="J694" s="11"/>
      <c r="K694" s="11"/>
      <c r="L694" s="12"/>
      <c r="M694" s="13"/>
      <c r="N694" s="13"/>
      <c r="O694" s="13"/>
      <c r="P694" s="13"/>
      <c r="Q694" s="9"/>
      <c r="R694" s="36"/>
      <c r="S694" s="36"/>
      <c r="T694" s="36"/>
      <c r="U694" s="36"/>
      <c r="V694" s="176" t="str">
        <f t="shared" si="179"/>
        <v/>
      </c>
    </row>
    <row r="695" spans="1:22" x14ac:dyDescent="0.2">
      <c r="A695" s="247" t="s">
        <v>10</v>
      </c>
      <c r="B695" s="2"/>
      <c r="C695" s="2"/>
      <c r="D695" s="2"/>
      <c r="E695" s="2"/>
      <c r="F695" s="2"/>
      <c r="G695" s="143"/>
      <c r="H695" s="143"/>
      <c r="I695" s="52">
        <f t="shared" si="178"/>
        <v>0</v>
      </c>
      <c r="J695" s="3"/>
      <c r="K695" s="3"/>
      <c r="L695" s="4"/>
      <c r="M695" s="4"/>
      <c r="N695" s="4"/>
      <c r="O695" s="4"/>
      <c r="P695" s="4"/>
      <c r="Q695" s="5"/>
      <c r="R695" s="36"/>
      <c r="S695" s="36"/>
      <c r="T695" s="36"/>
      <c r="U695" s="36"/>
      <c r="V695" s="176" t="str">
        <f t="shared" si="179"/>
        <v/>
      </c>
    </row>
    <row r="696" spans="1:22" x14ac:dyDescent="0.2">
      <c r="A696" s="249">
        <f>A694+1</f>
        <v>42914</v>
      </c>
      <c r="B696" s="6"/>
      <c r="C696" s="6"/>
      <c r="D696" s="6"/>
      <c r="E696" s="6"/>
      <c r="F696" s="6"/>
      <c r="G696" s="6"/>
      <c r="H696" s="6"/>
      <c r="I696" s="53">
        <f t="shared" si="178"/>
        <v>0</v>
      </c>
      <c r="J696" s="7"/>
      <c r="K696" s="7"/>
      <c r="L696" s="14"/>
      <c r="M696" s="8"/>
      <c r="N696" s="8"/>
      <c r="O696" s="8"/>
      <c r="P696" s="8"/>
      <c r="Q696" s="34"/>
      <c r="R696" s="36"/>
      <c r="S696" s="36"/>
      <c r="T696" s="36"/>
      <c r="U696" s="36"/>
      <c r="V696" s="176" t="str">
        <f t="shared" si="179"/>
        <v/>
      </c>
    </row>
    <row r="697" spans="1:22" x14ac:dyDescent="0.2">
      <c r="A697" s="249" t="s">
        <v>12</v>
      </c>
      <c r="B697" s="2"/>
      <c r="C697" s="2"/>
      <c r="D697" s="2"/>
      <c r="E697" s="2"/>
      <c r="F697" s="2"/>
      <c r="G697" s="2"/>
      <c r="H697" s="2"/>
      <c r="I697" s="52">
        <f t="shared" si="178"/>
        <v>0</v>
      </c>
      <c r="J697" s="3"/>
      <c r="K697" s="3"/>
      <c r="L697" s="4"/>
      <c r="M697" s="4"/>
      <c r="N697" s="4"/>
      <c r="O697" s="4"/>
      <c r="P697" s="4"/>
      <c r="Q697" s="5"/>
      <c r="R697" s="36"/>
      <c r="S697" s="36"/>
      <c r="T697" s="36"/>
      <c r="U697" s="36"/>
      <c r="V697" s="176" t="str">
        <f t="shared" si="179"/>
        <v/>
      </c>
    </row>
    <row r="698" spans="1:22" x14ac:dyDescent="0.2">
      <c r="A698" s="249">
        <f t="shared" ref="A698:A704" si="180">A696+1</f>
        <v>42915</v>
      </c>
      <c r="B698" s="10"/>
      <c r="C698" s="10"/>
      <c r="D698" s="10"/>
      <c r="E698" s="10"/>
      <c r="F698" s="10"/>
      <c r="G698" s="10"/>
      <c r="H698" s="10"/>
      <c r="I698" s="54">
        <f t="shared" si="178"/>
        <v>0</v>
      </c>
      <c r="J698" s="11"/>
      <c r="K698" s="11"/>
      <c r="L698" s="12"/>
      <c r="M698" s="13"/>
      <c r="N698" s="13"/>
      <c r="O698" s="13"/>
      <c r="P698" s="13"/>
      <c r="Q698" s="34"/>
      <c r="R698" s="36"/>
      <c r="S698" s="36"/>
      <c r="T698" s="36"/>
      <c r="U698" s="36"/>
      <c r="V698" s="176" t="str">
        <f t="shared" si="179"/>
        <v/>
      </c>
    </row>
    <row r="699" spans="1:22" x14ac:dyDescent="0.2">
      <c r="A699" s="247" t="s">
        <v>11</v>
      </c>
      <c r="B699" s="2"/>
      <c r="C699" s="2"/>
      <c r="D699" s="2"/>
      <c r="E699" s="2"/>
      <c r="F699" s="2"/>
      <c r="G699" s="2"/>
      <c r="H699" s="2"/>
      <c r="I699" s="52">
        <f t="shared" si="178"/>
        <v>0</v>
      </c>
      <c r="J699" s="3"/>
      <c r="K699" s="3"/>
      <c r="L699" s="4"/>
      <c r="M699" s="4"/>
      <c r="N699" s="4"/>
      <c r="O699" s="4"/>
      <c r="P699" s="4"/>
      <c r="Q699" s="5"/>
      <c r="R699" s="36"/>
      <c r="S699" s="36"/>
      <c r="T699" s="36"/>
      <c r="U699" s="36"/>
      <c r="V699" s="176" t="str">
        <f t="shared" si="179"/>
        <v/>
      </c>
    </row>
    <row r="700" spans="1:22" x14ac:dyDescent="0.2">
      <c r="A700" s="249">
        <f t="shared" si="180"/>
        <v>42916</v>
      </c>
      <c r="B700" s="10"/>
      <c r="C700" s="10"/>
      <c r="D700" s="10"/>
      <c r="E700" s="10"/>
      <c r="F700" s="10"/>
      <c r="G700" s="10"/>
      <c r="H700" s="10"/>
      <c r="I700" s="54">
        <f t="shared" si="178"/>
        <v>0</v>
      </c>
      <c r="J700" s="11"/>
      <c r="K700" s="11"/>
      <c r="L700" s="12"/>
      <c r="M700" s="13"/>
      <c r="N700" s="13"/>
      <c r="O700" s="13"/>
      <c r="P700" s="13"/>
      <c r="Q700" s="9"/>
      <c r="R700" s="36"/>
      <c r="S700" s="36"/>
      <c r="T700" s="36"/>
      <c r="U700" s="36"/>
      <c r="V700" s="176" t="str">
        <f t="shared" si="179"/>
        <v/>
      </c>
    </row>
    <row r="701" spans="1:22" x14ac:dyDescent="0.2">
      <c r="A701" s="247" t="s">
        <v>9</v>
      </c>
      <c r="B701" s="2"/>
      <c r="C701" s="2"/>
      <c r="D701" s="2"/>
      <c r="E701" s="2"/>
      <c r="F701" s="2"/>
      <c r="G701" s="2"/>
      <c r="H701" s="2"/>
      <c r="I701" s="52">
        <f t="shared" si="178"/>
        <v>0</v>
      </c>
      <c r="J701" s="3"/>
      <c r="K701" s="3"/>
      <c r="L701" s="4"/>
      <c r="M701" s="4"/>
      <c r="N701" s="4"/>
      <c r="O701" s="4"/>
      <c r="P701" s="4"/>
      <c r="Q701" s="5"/>
      <c r="R701" s="36"/>
      <c r="S701" s="36"/>
      <c r="T701" s="36"/>
      <c r="U701" s="36"/>
      <c r="V701" s="176" t="str">
        <f t="shared" si="179"/>
        <v/>
      </c>
    </row>
    <row r="702" spans="1:22" x14ac:dyDescent="0.2">
      <c r="A702" s="249">
        <f t="shared" si="180"/>
        <v>42917</v>
      </c>
      <c r="B702" s="10"/>
      <c r="C702" s="10"/>
      <c r="D702" s="10"/>
      <c r="E702" s="10"/>
      <c r="F702" s="10"/>
      <c r="G702" s="10"/>
      <c r="H702" s="10"/>
      <c r="I702" s="54">
        <f t="shared" si="178"/>
        <v>0</v>
      </c>
      <c r="J702" s="11"/>
      <c r="K702" s="11"/>
      <c r="L702" s="12"/>
      <c r="M702" s="13"/>
      <c r="N702" s="13"/>
      <c r="O702" s="13"/>
      <c r="P702" s="13"/>
      <c r="Q702" s="34"/>
      <c r="R702" s="36"/>
      <c r="S702" s="36"/>
      <c r="T702" s="36"/>
      <c r="U702" s="36"/>
      <c r="V702" s="176" t="str">
        <f t="shared" si="179"/>
        <v/>
      </c>
    </row>
    <row r="703" spans="1:22" x14ac:dyDescent="0.2">
      <c r="A703" s="247" t="s">
        <v>7</v>
      </c>
      <c r="B703" s="2"/>
      <c r="C703" s="2"/>
      <c r="D703" s="2"/>
      <c r="E703" s="2"/>
      <c r="F703" s="2"/>
      <c r="G703" s="2"/>
      <c r="H703" s="2"/>
      <c r="I703" s="52">
        <f t="shared" si="178"/>
        <v>0</v>
      </c>
      <c r="J703" s="3"/>
      <c r="K703" s="3"/>
      <c r="L703" s="4"/>
      <c r="M703" s="4"/>
      <c r="N703" s="4"/>
      <c r="O703" s="4"/>
      <c r="P703" s="4"/>
      <c r="Q703" s="214"/>
      <c r="R703" s="36"/>
      <c r="S703" s="36"/>
      <c r="T703" s="36"/>
      <c r="U703" s="36"/>
      <c r="V703" s="176" t="str">
        <f t="shared" si="179"/>
        <v/>
      </c>
    </row>
    <row r="704" spans="1:22" x14ac:dyDescent="0.2">
      <c r="A704" s="249">
        <f t="shared" si="180"/>
        <v>42918</v>
      </c>
      <c r="B704" s="15"/>
      <c r="C704" s="15"/>
      <c r="D704" s="15"/>
      <c r="E704" s="15"/>
      <c r="F704" s="15"/>
      <c r="G704" s="15"/>
      <c r="H704" s="15"/>
      <c r="I704" s="54">
        <f t="shared" si="178"/>
        <v>0</v>
      </c>
      <c r="J704" s="16"/>
      <c r="K704" s="16"/>
      <c r="L704" s="12"/>
      <c r="M704" s="13"/>
      <c r="N704" s="13"/>
      <c r="O704" s="13"/>
      <c r="P704" s="13"/>
      <c r="Q704" s="9"/>
      <c r="R704" s="36"/>
      <c r="S704" s="36"/>
      <c r="T704" s="36"/>
      <c r="U704" s="36"/>
      <c r="V704" s="176" t="str">
        <f t="shared" si="179"/>
        <v/>
      </c>
    </row>
    <row r="705" spans="1:22" x14ac:dyDescent="0.2">
      <c r="A705" s="247" t="s">
        <v>4</v>
      </c>
      <c r="B705" s="56">
        <f t="shared" ref="B705:G705" si="181">SUM(B691:B704)</f>
        <v>0</v>
      </c>
      <c r="C705" s="56">
        <f t="shared" si="181"/>
        <v>0</v>
      </c>
      <c r="D705" s="56">
        <f t="shared" si="181"/>
        <v>0</v>
      </c>
      <c r="E705" s="56">
        <f t="shared" si="181"/>
        <v>0</v>
      </c>
      <c r="F705" s="56">
        <f t="shared" si="181"/>
        <v>0</v>
      </c>
      <c r="G705" s="56">
        <f t="shared" si="181"/>
        <v>0</v>
      </c>
      <c r="H705" s="56">
        <f>SUM(H691:H704)</f>
        <v>0</v>
      </c>
      <c r="I705" s="57">
        <f>SUM(I691:I704)</f>
        <v>0</v>
      </c>
      <c r="J705" s="56" t="str">
        <f>IF(SUM(J691:J704)&gt;0, AVERAGE(J691:J704), "")</f>
        <v/>
      </c>
      <c r="K705" s="56" t="str">
        <f>IF(SUM(K691:K704)&gt;0, AVERAGE(K691:K704), "")</f>
        <v/>
      </c>
      <c r="L705" s="58">
        <f>SUM(L691:L704)</f>
        <v>0</v>
      </c>
      <c r="M705" s="58">
        <f>SUM(M691:M704)</f>
        <v>0</v>
      </c>
      <c r="N705" s="58">
        <f>SUM(N691:N704)</f>
        <v>0</v>
      </c>
      <c r="O705" s="58">
        <f>SUM(O691:O704)</f>
        <v>0</v>
      </c>
      <c r="P705" s="58">
        <f>SUM(P691:P704)</f>
        <v>0</v>
      </c>
      <c r="Q705" s="5"/>
      <c r="R705" s="36"/>
      <c r="S705" s="36"/>
      <c r="T705" s="36"/>
      <c r="U705" s="36"/>
      <c r="V705" s="36"/>
    </row>
    <row r="706" spans="1:22" x14ac:dyDescent="0.2">
      <c r="A706" s="250" t="s">
        <v>13</v>
      </c>
      <c r="B706" s="56">
        <f t="shared" ref="B706:G706" si="182">COUNT(B691:B704)</f>
        <v>0</v>
      </c>
      <c r="C706" s="56">
        <f t="shared" si="182"/>
        <v>0</v>
      </c>
      <c r="D706" s="56">
        <f t="shared" si="182"/>
        <v>0</v>
      </c>
      <c r="E706" s="56">
        <f t="shared" si="182"/>
        <v>0</v>
      </c>
      <c r="F706" s="56">
        <f t="shared" si="182"/>
        <v>0</v>
      </c>
      <c r="G706" s="56">
        <f t="shared" si="182"/>
        <v>0</v>
      </c>
      <c r="H706" s="56">
        <f>COUNT(H691:H704)</f>
        <v>0</v>
      </c>
      <c r="I706" s="57">
        <f>SUM(B706:H706)</f>
        <v>0</v>
      </c>
      <c r="J706" s="56"/>
      <c r="K706" s="56"/>
      <c r="L706" s="59"/>
      <c r="M706" s="59"/>
      <c r="N706" s="59"/>
      <c r="O706" s="59"/>
      <c r="P706" s="59"/>
      <c r="Q706" s="17"/>
      <c r="R706" s="36"/>
      <c r="S706" s="36"/>
      <c r="T706" s="36"/>
      <c r="U706" s="36"/>
      <c r="V706" s="36"/>
    </row>
    <row r="707" spans="1:22" x14ac:dyDescent="0.2">
      <c r="A707" s="244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36"/>
      <c r="S707" s="36"/>
      <c r="T707" s="36"/>
      <c r="U707" s="177"/>
      <c r="V707" s="176" t="str">
        <f>IF(SUM(V691:V704)&gt;0, (AVERAGE(V691:V704)), "")</f>
        <v/>
      </c>
    </row>
    <row r="708" spans="1:22" x14ac:dyDescent="0.2">
      <c r="A708" s="245" t="s">
        <v>2</v>
      </c>
      <c r="B708" s="37"/>
      <c r="C708" s="38">
        <f>C689+1</f>
        <v>27</v>
      </c>
      <c r="D708" s="39"/>
      <c r="E708" s="39"/>
      <c r="F708" s="39"/>
      <c r="G708" s="39"/>
      <c r="H708" s="39"/>
      <c r="I708" s="39"/>
      <c r="J708" s="39"/>
      <c r="K708" s="39"/>
      <c r="L708" s="40" t="str">
        <f>Start!$D$27</f>
        <v>Ju</v>
      </c>
      <c r="M708" s="40" t="str">
        <f>Start!$E$27</f>
        <v>Hi</v>
      </c>
      <c r="N708" s="40" t="str">
        <f>Start!$F$27</f>
        <v>Su</v>
      </c>
      <c r="O708" s="40" t="str">
        <f>Start!$G$27</f>
        <v>Py</v>
      </c>
      <c r="P708" s="179" t="s">
        <v>75</v>
      </c>
      <c r="Q708" s="41" t="s">
        <v>3</v>
      </c>
      <c r="R708" s="36"/>
      <c r="S708" s="36"/>
      <c r="T708" s="36"/>
      <c r="U708" s="36"/>
      <c r="V708" s="36"/>
    </row>
    <row r="709" spans="1:22" x14ac:dyDescent="0.2">
      <c r="A709" s="246"/>
      <c r="B709" s="42">
        <v>1</v>
      </c>
      <c r="C709" s="43">
        <v>2</v>
      </c>
      <c r="D709" s="44">
        <v>3</v>
      </c>
      <c r="E709" s="45">
        <v>4</v>
      </c>
      <c r="F709" s="46">
        <v>5</v>
      </c>
      <c r="G709" s="47">
        <v>6</v>
      </c>
      <c r="H709" s="235">
        <v>7</v>
      </c>
      <c r="I709" s="48" t="s">
        <v>4</v>
      </c>
      <c r="J709" s="49" t="s">
        <v>58</v>
      </c>
      <c r="K709" s="49" t="s">
        <v>59</v>
      </c>
      <c r="L709" s="50" t="s">
        <v>5</v>
      </c>
      <c r="M709" s="50" t="s">
        <v>5</v>
      </c>
      <c r="N709" s="50" t="s">
        <v>5</v>
      </c>
      <c r="O709" s="173" t="s">
        <v>5</v>
      </c>
      <c r="P709" s="173" t="s">
        <v>15</v>
      </c>
      <c r="Q709" s="51"/>
      <c r="R709" s="36"/>
      <c r="S709" s="36"/>
      <c r="T709" s="36"/>
      <c r="U709" s="36"/>
      <c r="V709" s="36"/>
    </row>
    <row r="710" spans="1:22" x14ac:dyDescent="0.2">
      <c r="A710" s="247" t="s">
        <v>6</v>
      </c>
      <c r="B710" s="2"/>
      <c r="C710" s="2"/>
      <c r="D710" s="2"/>
      <c r="E710" s="2"/>
      <c r="F710" s="2"/>
      <c r="G710" s="2"/>
      <c r="H710" s="2"/>
      <c r="I710" s="52">
        <f t="shared" ref="I710:I723" si="183">SUM(B710:H710)</f>
        <v>0</v>
      </c>
      <c r="J710" s="3"/>
      <c r="K710" s="3"/>
      <c r="L710" s="4"/>
      <c r="M710" s="4"/>
      <c r="N710" s="4"/>
      <c r="O710" s="4"/>
      <c r="P710" s="4"/>
      <c r="Q710" s="214"/>
      <c r="R710" s="36"/>
      <c r="S710" s="36"/>
      <c r="T710" s="36"/>
      <c r="U710" s="36"/>
      <c r="V710" s="176" t="str">
        <f t="shared" ref="V710:V723" si="184">IF(SUM(L710:O710)&gt;0, (SUM(B710:D710,G710,F710)/SUM(L710:O710)/1440), "")</f>
        <v/>
      </c>
    </row>
    <row r="711" spans="1:22" x14ac:dyDescent="0.2">
      <c r="A711" s="248">
        <f>A704+1</f>
        <v>42919</v>
      </c>
      <c r="B711" s="6"/>
      <c r="C711" s="6"/>
      <c r="D711" s="6"/>
      <c r="E711" s="6"/>
      <c r="F711" s="6"/>
      <c r="G711" s="6"/>
      <c r="H711" s="6"/>
      <c r="I711" s="53">
        <f t="shared" si="183"/>
        <v>0</v>
      </c>
      <c r="J711" s="7"/>
      <c r="K711" s="7"/>
      <c r="L711" s="8"/>
      <c r="M711" s="8"/>
      <c r="N711" s="8"/>
      <c r="O711" s="8"/>
      <c r="P711" s="8"/>
      <c r="Q711" s="9"/>
      <c r="R711" s="36"/>
      <c r="S711" s="36"/>
      <c r="T711" s="36"/>
      <c r="U711" s="36"/>
      <c r="V711" s="176" t="str">
        <f t="shared" si="184"/>
        <v/>
      </c>
    </row>
    <row r="712" spans="1:22" x14ac:dyDescent="0.2">
      <c r="A712" s="247" t="s">
        <v>8</v>
      </c>
      <c r="B712" s="2"/>
      <c r="C712" s="2"/>
      <c r="D712" s="2"/>
      <c r="E712" s="2"/>
      <c r="F712" s="2"/>
      <c r="G712" s="2"/>
      <c r="H712" s="2"/>
      <c r="I712" s="52">
        <f t="shared" si="183"/>
        <v>0</v>
      </c>
      <c r="J712" s="3"/>
      <c r="K712" s="3"/>
      <c r="L712" s="4"/>
      <c r="M712" s="4"/>
      <c r="N712" s="4"/>
      <c r="O712" s="4"/>
      <c r="P712" s="4"/>
      <c r="Q712" s="214"/>
      <c r="R712" s="36"/>
      <c r="S712" s="36"/>
      <c r="T712" s="36"/>
      <c r="U712" s="36"/>
      <c r="V712" s="176" t="str">
        <f t="shared" si="184"/>
        <v/>
      </c>
    </row>
    <row r="713" spans="1:22" x14ac:dyDescent="0.2">
      <c r="A713" s="248">
        <f>A711+1</f>
        <v>42920</v>
      </c>
      <c r="B713" s="10"/>
      <c r="C713" s="10"/>
      <c r="D713" s="10"/>
      <c r="E713" s="10"/>
      <c r="F713" s="10"/>
      <c r="G713" s="10"/>
      <c r="H713" s="10"/>
      <c r="I713" s="54">
        <f t="shared" si="183"/>
        <v>0</v>
      </c>
      <c r="J713" s="11"/>
      <c r="K713" s="11"/>
      <c r="L713" s="12"/>
      <c r="M713" s="13"/>
      <c r="N713" s="13"/>
      <c r="O713" s="13"/>
      <c r="P713" s="13"/>
      <c r="Q713" s="9"/>
      <c r="R713" s="36"/>
      <c r="S713" s="36"/>
      <c r="T713" s="36"/>
      <c r="U713" s="36"/>
      <c r="V713" s="176" t="str">
        <f t="shared" si="184"/>
        <v/>
      </c>
    </row>
    <row r="714" spans="1:22" x14ac:dyDescent="0.2">
      <c r="A714" s="247" t="s">
        <v>10</v>
      </c>
      <c r="B714" s="2"/>
      <c r="C714" s="2"/>
      <c r="D714" s="2"/>
      <c r="E714" s="2"/>
      <c r="F714" s="2"/>
      <c r="G714" s="143"/>
      <c r="H714" s="143"/>
      <c r="I714" s="52">
        <f t="shared" si="183"/>
        <v>0</v>
      </c>
      <c r="J714" s="3"/>
      <c r="K714" s="3"/>
      <c r="L714" s="4"/>
      <c r="M714" s="4"/>
      <c r="N714" s="4"/>
      <c r="O714" s="4"/>
      <c r="P714" s="4"/>
      <c r="Q714" s="214"/>
      <c r="R714" s="36"/>
      <c r="S714" s="36"/>
      <c r="T714" s="36"/>
      <c r="U714" s="36"/>
      <c r="V714" s="176" t="str">
        <f t="shared" si="184"/>
        <v/>
      </c>
    </row>
    <row r="715" spans="1:22" x14ac:dyDescent="0.2">
      <c r="A715" s="249">
        <f>A713+1</f>
        <v>42921</v>
      </c>
      <c r="B715" s="6"/>
      <c r="C715" s="6"/>
      <c r="D715" s="6"/>
      <c r="E715" s="6"/>
      <c r="F715" s="6"/>
      <c r="G715" s="6"/>
      <c r="H715" s="6"/>
      <c r="I715" s="53">
        <f t="shared" si="183"/>
        <v>0</v>
      </c>
      <c r="J715" s="7"/>
      <c r="K715" s="7"/>
      <c r="L715" s="14"/>
      <c r="M715" s="8"/>
      <c r="N715" s="8"/>
      <c r="O715" s="8"/>
      <c r="P715" s="8"/>
      <c r="Q715" s="34"/>
      <c r="R715" s="36"/>
      <c r="S715" s="36"/>
      <c r="T715" s="36"/>
      <c r="U715" s="36"/>
      <c r="V715" s="176" t="str">
        <f t="shared" si="184"/>
        <v/>
      </c>
    </row>
    <row r="716" spans="1:22" x14ac:dyDescent="0.2">
      <c r="A716" s="249" t="s">
        <v>12</v>
      </c>
      <c r="B716" s="2"/>
      <c r="C716" s="2"/>
      <c r="D716" s="2"/>
      <c r="E716" s="2"/>
      <c r="F716" s="2"/>
      <c r="G716" s="2"/>
      <c r="H716" s="2"/>
      <c r="I716" s="52">
        <f t="shared" si="183"/>
        <v>0</v>
      </c>
      <c r="J716" s="3"/>
      <c r="K716" s="3"/>
      <c r="L716" s="4"/>
      <c r="M716" s="4"/>
      <c r="N716" s="4"/>
      <c r="O716" s="4"/>
      <c r="P716" s="4"/>
      <c r="Q716" s="214"/>
      <c r="R716" s="36"/>
      <c r="S716" s="36"/>
      <c r="T716" s="36"/>
      <c r="U716" s="36"/>
      <c r="V716" s="176" t="str">
        <f t="shared" si="184"/>
        <v/>
      </c>
    </row>
    <row r="717" spans="1:22" x14ac:dyDescent="0.2">
      <c r="A717" s="249">
        <f t="shared" ref="A717:A723" si="185">A715+1</f>
        <v>42922</v>
      </c>
      <c r="B717" s="6"/>
      <c r="C717" s="6"/>
      <c r="D717" s="6"/>
      <c r="E717" s="6"/>
      <c r="F717" s="6"/>
      <c r="G717" s="6"/>
      <c r="H717" s="6"/>
      <c r="I717" s="54">
        <f t="shared" si="183"/>
        <v>0</v>
      </c>
      <c r="J717" s="11"/>
      <c r="K717" s="11"/>
      <c r="L717" s="14"/>
      <c r="M717" s="8"/>
      <c r="N717" s="8"/>
      <c r="O717" s="13"/>
      <c r="P717" s="13"/>
      <c r="Q717" s="9"/>
      <c r="R717" s="36"/>
      <c r="S717" s="36"/>
      <c r="T717" s="36"/>
      <c r="U717" s="36"/>
      <c r="V717" s="176" t="str">
        <f t="shared" si="184"/>
        <v/>
      </c>
    </row>
    <row r="718" spans="1:22" x14ac:dyDescent="0.2">
      <c r="A718" s="247" t="s">
        <v>11</v>
      </c>
      <c r="B718" s="2"/>
      <c r="C718" s="2"/>
      <c r="D718" s="2"/>
      <c r="E718" s="2"/>
      <c r="F718" s="2"/>
      <c r="G718" s="2"/>
      <c r="H718" s="2"/>
      <c r="I718" s="52">
        <f t="shared" si="183"/>
        <v>0</v>
      </c>
      <c r="J718" s="3"/>
      <c r="K718" s="3"/>
      <c r="L718" s="4"/>
      <c r="M718" s="4"/>
      <c r="N718" s="4"/>
      <c r="O718" s="4"/>
      <c r="P718" s="4"/>
      <c r="Q718" s="214"/>
      <c r="R718" s="36"/>
      <c r="S718" s="36"/>
      <c r="T718" s="36"/>
      <c r="U718" s="36"/>
      <c r="V718" s="176" t="str">
        <f t="shared" si="184"/>
        <v/>
      </c>
    </row>
    <row r="719" spans="1:22" x14ac:dyDescent="0.2">
      <c r="A719" s="249">
        <f t="shared" si="185"/>
        <v>42923</v>
      </c>
      <c r="B719" s="10"/>
      <c r="C719" s="10"/>
      <c r="D719" s="10"/>
      <c r="E719" s="10"/>
      <c r="F719" s="10"/>
      <c r="G719" s="10"/>
      <c r="H719" s="10"/>
      <c r="I719" s="54">
        <f t="shared" si="183"/>
        <v>0</v>
      </c>
      <c r="J719" s="11"/>
      <c r="K719" s="11"/>
      <c r="L719" s="12"/>
      <c r="M719" s="13"/>
      <c r="N719" s="13"/>
      <c r="O719" s="13"/>
      <c r="P719" s="13"/>
      <c r="Q719" s="9"/>
      <c r="R719" s="36"/>
      <c r="S719" s="36"/>
      <c r="T719" s="36"/>
      <c r="U719" s="36"/>
      <c r="V719" s="176" t="str">
        <f t="shared" si="184"/>
        <v/>
      </c>
    </row>
    <row r="720" spans="1:22" x14ac:dyDescent="0.2">
      <c r="A720" s="247" t="s">
        <v>9</v>
      </c>
      <c r="B720" s="2"/>
      <c r="C720" s="2"/>
      <c r="D720" s="2"/>
      <c r="E720" s="2"/>
      <c r="F720" s="2"/>
      <c r="G720" s="2"/>
      <c r="H720" s="2"/>
      <c r="I720" s="52">
        <f t="shared" si="183"/>
        <v>0</v>
      </c>
      <c r="J720" s="3"/>
      <c r="K720" s="3"/>
      <c r="L720" s="4"/>
      <c r="M720" s="4"/>
      <c r="N720" s="4"/>
      <c r="O720" s="4"/>
      <c r="P720" s="4"/>
      <c r="Q720" s="214"/>
      <c r="R720" s="36"/>
      <c r="S720" s="36"/>
      <c r="T720" s="36"/>
      <c r="U720" s="36"/>
      <c r="V720" s="176" t="str">
        <f t="shared" si="184"/>
        <v/>
      </c>
    </row>
    <row r="721" spans="1:22" x14ac:dyDescent="0.2">
      <c r="A721" s="249">
        <f t="shared" si="185"/>
        <v>42924</v>
      </c>
      <c r="B721" s="10"/>
      <c r="C721" s="10"/>
      <c r="D721" s="10"/>
      <c r="E721" s="10"/>
      <c r="F721" s="10"/>
      <c r="G721" s="10"/>
      <c r="H721" s="10"/>
      <c r="I721" s="54">
        <f t="shared" si="183"/>
        <v>0</v>
      </c>
      <c r="J721" s="11"/>
      <c r="K721" s="11"/>
      <c r="L721" s="12"/>
      <c r="M721" s="13"/>
      <c r="N721" s="13"/>
      <c r="O721" s="13"/>
      <c r="P721" s="13"/>
      <c r="Q721" s="9"/>
      <c r="R721" s="36"/>
      <c r="S721" s="36"/>
      <c r="T721" s="36"/>
      <c r="U721" s="36"/>
      <c r="V721" s="176" t="str">
        <f t="shared" si="184"/>
        <v/>
      </c>
    </row>
    <row r="722" spans="1:22" x14ac:dyDescent="0.2">
      <c r="A722" s="247" t="s">
        <v>7</v>
      </c>
      <c r="B722" s="2"/>
      <c r="C722" s="2"/>
      <c r="D722" s="2"/>
      <c r="E722" s="2"/>
      <c r="F722" s="2"/>
      <c r="G722" s="2"/>
      <c r="H722" s="2"/>
      <c r="I722" s="52">
        <f t="shared" si="183"/>
        <v>0</v>
      </c>
      <c r="J722" s="3"/>
      <c r="K722" s="3"/>
      <c r="L722" s="4"/>
      <c r="M722" s="4"/>
      <c r="N722" s="4"/>
      <c r="O722" s="4"/>
      <c r="P722" s="4"/>
      <c r="Q722" s="214"/>
      <c r="R722" s="36"/>
      <c r="S722" s="36"/>
      <c r="T722" s="36"/>
      <c r="U722" s="36"/>
      <c r="V722" s="176" t="str">
        <f t="shared" si="184"/>
        <v/>
      </c>
    </row>
    <row r="723" spans="1:22" x14ac:dyDescent="0.2">
      <c r="A723" s="249">
        <f t="shared" si="185"/>
        <v>42925</v>
      </c>
      <c r="B723" s="15"/>
      <c r="C723" s="15"/>
      <c r="D723" s="15"/>
      <c r="E723" s="15"/>
      <c r="F723" s="15"/>
      <c r="G723" s="15"/>
      <c r="H723" s="15"/>
      <c r="I723" s="54">
        <f t="shared" si="183"/>
        <v>0</v>
      </c>
      <c r="J723" s="16"/>
      <c r="K723" s="16"/>
      <c r="L723" s="12"/>
      <c r="M723" s="13"/>
      <c r="N723" s="13"/>
      <c r="O723" s="13"/>
      <c r="P723" s="13"/>
      <c r="Q723" s="9"/>
      <c r="R723" s="36"/>
      <c r="S723" s="36"/>
      <c r="T723" s="36"/>
      <c r="U723" s="36"/>
      <c r="V723" s="176" t="str">
        <f t="shared" si="184"/>
        <v/>
      </c>
    </row>
    <row r="724" spans="1:22" x14ac:dyDescent="0.2">
      <c r="A724" s="247" t="s">
        <v>4</v>
      </c>
      <c r="B724" s="56">
        <f t="shared" ref="B724:G724" si="186">SUM(B710:B723)</f>
        <v>0</v>
      </c>
      <c r="C724" s="56">
        <f t="shared" si="186"/>
        <v>0</v>
      </c>
      <c r="D724" s="56">
        <f t="shared" si="186"/>
        <v>0</v>
      </c>
      <c r="E724" s="56">
        <f t="shared" si="186"/>
        <v>0</v>
      </c>
      <c r="F724" s="56">
        <f t="shared" si="186"/>
        <v>0</v>
      </c>
      <c r="G724" s="56">
        <f t="shared" si="186"/>
        <v>0</v>
      </c>
      <c r="H724" s="56">
        <f>SUM(H710:H723)</f>
        <v>0</v>
      </c>
      <c r="I724" s="57">
        <f>SUM(I710:I723)</f>
        <v>0</v>
      </c>
      <c r="J724" s="56" t="str">
        <f>IF(SUM(J710:J723)&gt;0, AVERAGE(J710:J723), "")</f>
        <v/>
      </c>
      <c r="K724" s="56" t="str">
        <f>IF(SUM(K710:K723)&gt;0, AVERAGE(K710:K723), "")</f>
        <v/>
      </c>
      <c r="L724" s="58">
        <f>SUM(L710:L723)</f>
        <v>0</v>
      </c>
      <c r="M724" s="58">
        <f>SUM(M710:M723)</f>
        <v>0</v>
      </c>
      <c r="N724" s="58">
        <f>SUM(N710:N723)</f>
        <v>0</v>
      </c>
      <c r="O724" s="58">
        <f>SUM(O710:O723)</f>
        <v>0</v>
      </c>
      <c r="P724" s="58">
        <f>SUM(P710:P723)</f>
        <v>0</v>
      </c>
      <c r="Q724" s="5"/>
      <c r="R724" s="36"/>
      <c r="S724" s="36"/>
      <c r="T724" s="36"/>
      <c r="U724" s="36"/>
      <c r="V724" s="36"/>
    </row>
    <row r="725" spans="1:22" x14ac:dyDescent="0.2">
      <c r="A725" s="250" t="s">
        <v>13</v>
      </c>
      <c r="B725" s="56">
        <f t="shared" ref="B725:G725" si="187">COUNT(B710:B723)</f>
        <v>0</v>
      </c>
      <c r="C725" s="56">
        <f t="shared" si="187"/>
        <v>0</v>
      </c>
      <c r="D725" s="56">
        <f t="shared" si="187"/>
        <v>0</v>
      </c>
      <c r="E725" s="56">
        <f t="shared" si="187"/>
        <v>0</v>
      </c>
      <c r="F725" s="56">
        <f t="shared" si="187"/>
        <v>0</v>
      </c>
      <c r="G725" s="56">
        <f t="shared" si="187"/>
        <v>0</v>
      </c>
      <c r="H725" s="56">
        <f>COUNT(H710:H723)</f>
        <v>0</v>
      </c>
      <c r="I725" s="57">
        <f>SUM(B725:H725)</f>
        <v>0</v>
      </c>
      <c r="J725" s="56"/>
      <c r="K725" s="56"/>
      <c r="L725" s="59"/>
      <c r="M725" s="59"/>
      <c r="N725" s="59"/>
      <c r="O725" s="59"/>
      <c r="P725" s="59"/>
      <c r="Q725" s="17"/>
      <c r="R725" s="36"/>
      <c r="S725" s="36"/>
      <c r="T725" s="36"/>
      <c r="U725" s="36"/>
      <c r="V725" s="36"/>
    </row>
    <row r="726" spans="1:22" x14ac:dyDescent="0.2">
      <c r="A726" s="244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36"/>
      <c r="S726" s="36"/>
      <c r="T726" s="36"/>
      <c r="U726" s="177"/>
      <c r="V726" s="176" t="str">
        <f>IF(SUM(V710:V723)&gt;0, (AVERAGE(V710:V723)), "")</f>
        <v/>
      </c>
    </row>
    <row r="727" spans="1:22" x14ac:dyDescent="0.2">
      <c r="A727" s="245" t="s">
        <v>2</v>
      </c>
      <c r="B727" s="37"/>
      <c r="C727" s="38">
        <f>C708+1</f>
        <v>28</v>
      </c>
      <c r="D727" s="39"/>
      <c r="E727" s="39"/>
      <c r="F727" s="39"/>
      <c r="G727" s="39"/>
      <c r="H727" s="39"/>
      <c r="I727" s="39"/>
      <c r="J727" s="39"/>
      <c r="K727" s="39"/>
      <c r="L727" s="40" t="str">
        <f>Start!$D$27</f>
        <v>Ju</v>
      </c>
      <c r="M727" s="40" t="str">
        <f>Start!$E$27</f>
        <v>Hi</v>
      </c>
      <c r="N727" s="40" t="str">
        <f>Start!$F$27</f>
        <v>Su</v>
      </c>
      <c r="O727" s="40" t="str">
        <f>Start!$G$27</f>
        <v>Py</v>
      </c>
      <c r="P727" s="179" t="s">
        <v>75</v>
      </c>
      <c r="Q727" s="41" t="s">
        <v>3</v>
      </c>
      <c r="R727" s="36"/>
      <c r="S727" s="36"/>
      <c r="T727" s="36"/>
      <c r="U727" s="36"/>
      <c r="V727" s="36"/>
    </row>
    <row r="728" spans="1:22" x14ac:dyDescent="0.2">
      <c r="A728" s="246"/>
      <c r="B728" s="42">
        <v>1</v>
      </c>
      <c r="C728" s="43">
        <v>2</v>
      </c>
      <c r="D728" s="44">
        <v>3</v>
      </c>
      <c r="E728" s="45">
        <v>4</v>
      </c>
      <c r="F728" s="46">
        <v>5</v>
      </c>
      <c r="G728" s="47">
        <v>6</v>
      </c>
      <c r="H728" s="235">
        <v>7</v>
      </c>
      <c r="I728" s="48" t="s">
        <v>4</v>
      </c>
      <c r="J728" s="49" t="s">
        <v>58</v>
      </c>
      <c r="K728" s="49" t="s">
        <v>59</v>
      </c>
      <c r="L728" s="50" t="s">
        <v>5</v>
      </c>
      <c r="M728" s="50" t="s">
        <v>5</v>
      </c>
      <c r="N728" s="50" t="s">
        <v>5</v>
      </c>
      <c r="O728" s="173" t="s">
        <v>5</v>
      </c>
      <c r="P728" s="173" t="s">
        <v>15</v>
      </c>
      <c r="Q728" s="51"/>
      <c r="R728" s="36"/>
      <c r="S728" s="36"/>
      <c r="T728" s="36"/>
      <c r="U728" s="36"/>
      <c r="V728" s="36"/>
    </row>
    <row r="729" spans="1:22" x14ac:dyDescent="0.2">
      <c r="A729" s="247" t="s">
        <v>6</v>
      </c>
      <c r="B729" s="2"/>
      <c r="C729" s="2"/>
      <c r="D729" s="2"/>
      <c r="E729" s="2"/>
      <c r="F729" s="2"/>
      <c r="G729" s="2"/>
      <c r="H729" s="2"/>
      <c r="I729" s="52">
        <f t="shared" ref="I729:I742" si="188">SUM(B729:H729)</f>
        <v>0</v>
      </c>
      <c r="J729" s="3"/>
      <c r="K729" s="3"/>
      <c r="L729" s="4"/>
      <c r="M729" s="4"/>
      <c r="N729" s="4"/>
      <c r="O729" s="4"/>
      <c r="P729" s="4"/>
      <c r="Q729" s="5"/>
      <c r="R729" s="36"/>
      <c r="S729" s="36"/>
      <c r="T729" s="36"/>
      <c r="U729" s="36"/>
      <c r="V729" s="176" t="str">
        <f t="shared" ref="V729:V742" si="189">IF(SUM(L729:O729)&gt;0, (SUM(B729:D729,G729,F729)/SUM(L729:O729)/1440), "")</f>
        <v/>
      </c>
    </row>
    <row r="730" spans="1:22" x14ac:dyDescent="0.2">
      <c r="A730" s="248">
        <f>A723+1</f>
        <v>42926</v>
      </c>
      <c r="B730" s="6"/>
      <c r="C730" s="6"/>
      <c r="D730" s="6"/>
      <c r="E730" s="6"/>
      <c r="F730" s="6"/>
      <c r="G730" s="6"/>
      <c r="H730" s="6"/>
      <c r="I730" s="53">
        <f t="shared" si="188"/>
        <v>0</v>
      </c>
      <c r="J730" s="7"/>
      <c r="K730" s="7"/>
      <c r="L730" s="8"/>
      <c r="M730" s="8"/>
      <c r="N730" s="8"/>
      <c r="O730" s="8"/>
      <c r="P730" s="8"/>
      <c r="Q730" s="9"/>
      <c r="R730" s="36"/>
      <c r="S730" s="36"/>
      <c r="T730" s="36"/>
      <c r="U730" s="36"/>
      <c r="V730" s="176" t="str">
        <f t="shared" si="189"/>
        <v/>
      </c>
    </row>
    <row r="731" spans="1:22" x14ac:dyDescent="0.2">
      <c r="A731" s="247" t="s">
        <v>8</v>
      </c>
      <c r="B731" s="2"/>
      <c r="C731" s="2"/>
      <c r="D731" s="2"/>
      <c r="E731" s="2"/>
      <c r="F731" s="2"/>
      <c r="G731" s="2"/>
      <c r="H731" s="2"/>
      <c r="I731" s="52">
        <f t="shared" si="188"/>
        <v>0</v>
      </c>
      <c r="J731" s="3"/>
      <c r="K731" s="3"/>
      <c r="L731" s="4"/>
      <c r="M731" s="4"/>
      <c r="N731" s="4"/>
      <c r="O731" s="4"/>
      <c r="P731" s="4"/>
      <c r="Q731" s="5"/>
      <c r="R731" s="36"/>
      <c r="S731" s="36"/>
      <c r="T731" s="36"/>
      <c r="U731" s="36"/>
      <c r="V731" s="176" t="str">
        <f t="shared" si="189"/>
        <v/>
      </c>
    </row>
    <row r="732" spans="1:22" x14ac:dyDescent="0.2">
      <c r="A732" s="252">
        <f>A730+1</f>
        <v>42927</v>
      </c>
      <c r="B732" s="15"/>
      <c r="C732" s="15"/>
      <c r="D732" s="15"/>
      <c r="E732" s="15"/>
      <c r="F732" s="15"/>
      <c r="G732" s="15"/>
      <c r="H732" s="15"/>
      <c r="I732" s="54">
        <f t="shared" si="188"/>
        <v>0</v>
      </c>
      <c r="J732" s="11"/>
      <c r="K732" s="11"/>
      <c r="L732" s="12"/>
      <c r="M732" s="13"/>
      <c r="N732" s="13"/>
      <c r="O732" s="13"/>
      <c r="P732" s="13"/>
      <c r="Q732" s="34"/>
      <c r="R732" s="36"/>
      <c r="S732" s="36"/>
      <c r="T732" s="36"/>
      <c r="U732" s="36"/>
      <c r="V732" s="176" t="str">
        <f t="shared" si="189"/>
        <v/>
      </c>
    </row>
    <row r="733" spans="1:22" x14ac:dyDescent="0.2">
      <c r="A733" s="247" t="s">
        <v>10</v>
      </c>
      <c r="B733" s="2"/>
      <c r="C733" s="2"/>
      <c r="D733" s="2"/>
      <c r="E733" s="2"/>
      <c r="F733" s="2"/>
      <c r="G733" s="2"/>
      <c r="H733" s="2"/>
      <c r="I733" s="52">
        <f t="shared" si="188"/>
        <v>0</v>
      </c>
      <c r="J733" s="3"/>
      <c r="K733" s="3"/>
      <c r="L733" s="4"/>
      <c r="M733" s="4"/>
      <c r="N733" s="4"/>
      <c r="O733" s="4"/>
      <c r="P733" s="4"/>
      <c r="Q733" s="5"/>
      <c r="R733" s="36"/>
      <c r="S733" s="36"/>
      <c r="T733" s="36"/>
      <c r="U733" s="36"/>
      <c r="V733" s="176" t="str">
        <f t="shared" si="189"/>
        <v/>
      </c>
    </row>
    <row r="734" spans="1:22" x14ac:dyDescent="0.2">
      <c r="A734" s="249">
        <f>A732+1</f>
        <v>42928</v>
      </c>
      <c r="B734" s="145"/>
      <c r="C734" s="145"/>
      <c r="D734" s="145"/>
      <c r="E734" s="145"/>
      <c r="F734" s="10"/>
      <c r="G734" s="145"/>
      <c r="H734" s="145"/>
      <c r="I734" s="53">
        <f t="shared" si="188"/>
        <v>0</v>
      </c>
      <c r="J734" s="7"/>
      <c r="K734" s="7"/>
      <c r="L734" s="8"/>
      <c r="M734" s="8"/>
      <c r="N734" s="8"/>
      <c r="O734" s="8"/>
      <c r="P734" s="8"/>
      <c r="Q734" s="34"/>
      <c r="R734" s="36"/>
      <c r="S734" s="36"/>
      <c r="T734" s="36"/>
      <c r="U734" s="36"/>
      <c r="V734" s="176" t="str">
        <f t="shared" si="189"/>
        <v/>
      </c>
    </row>
    <row r="735" spans="1:22" x14ac:dyDescent="0.2">
      <c r="A735" s="249" t="s">
        <v>12</v>
      </c>
      <c r="B735" s="2"/>
      <c r="C735" s="2"/>
      <c r="D735" s="2"/>
      <c r="E735" s="2"/>
      <c r="F735" s="2"/>
      <c r="G735" s="2"/>
      <c r="H735" s="2"/>
      <c r="I735" s="52">
        <f t="shared" si="188"/>
        <v>0</v>
      </c>
      <c r="J735" s="3"/>
      <c r="K735" s="3"/>
      <c r="L735" s="4"/>
      <c r="M735" s="4"/>
      <c r="N735" s="4"/>
      <c r="O735" s="4"/>
      <c r="P735" s="4"/>
      <c r="Q735" s="214"/>
      <c r="R735" s="36"/>
      <c r="S735" s="36"/>
      <c r="T735" s="36"/>
      <c r="U735" s="36"/>
      <c r="V735" s="176" t="str">
        <f t="shared" si="189"/>
        <v/>
      </c>
    </row>
    <row r="736" spans="1:22" x14ac:dyDescent="0.2">
      <c r="A736" s="249">
        <f t="shared" ref="A736:A742" si="190">A734+1</f>
        <v>42929</v>
      </c>
      <c r="B736" s="10"/>
      <c r="C736" s="10"/>
      <c r="D736" s="10"/>
      <c r="E736" s="10"/>
      <c r="F736" s="10"/>
      <c r="G736" s="10"/>
      <c r="H736" s="10"/>
      <c r="I736" s="54">
        <f t="shared" si="188"/>
        <v>0</v>
      </c>
      <c r="J736" s="11"/>
      <c r="K736" s="11"/>
      <c r="L736" s="12"/>
      <c r="M736" s="13"/>
      <c r="N736" s="13"/>
      <c r="O736" s="13"/>
      <c r="P736" s="13"/>
      <c r="Q736" s="34"/>
      <c r="R736" s="36"/>
      <c r="S736" s="36"/>
      <c r="T736" s="36"/>
      <c r="U736" s="36"/>
      <c r="V736" s="176" t="str">
        <f t="shared" si="189"/>
        <v/>
      </c>
    </row>
    <row r="737" spans="1:22" x14ac:dyDescent="0.2">
      <c r="A737" s="247" t="s">
        <v>11</v>
      </c>
      <c r="B737" s="2"/>
      <c r="C737" s="2"/>
      <c r="D737" s="2"/>
      <c r="E737" s="2"/>
      <c r="F737" s="2"/>
      <c r="G737" s="2"/>
      <c r="H737" s="2"/>
      <c r="I737" s="52">
        <f t="shared" si="188"/>
        <v>0</v>
      </c>
      <c r="J737" s="3"/>
      <c r="K737" s="3"/>
      <c r="L737" s="4"/>
      <c r="M737" s="4"/>
      <c r="N737" s="4"/>
      <c r="O737" s="4"/>
      <c r="P737" s="4"/>
      <c r="Q737" s="5"/>
      <c r="R737" s="36"/>
      <c r="S737" s="36"/>
      <c r="T737" s="36"/>
      <c r="U737" s="36"/>
      <c r="V737" s="176" t="str">
        <f t="shared" si="189"/>
        <v/>
      </c>
    </row>
    <row r="738" spans="1:22" x14ac:dyDescent="0.2">
      <c r="A738" s="249">
        <f t="shared" si="190"/>
        <v>42930</v>
      </c>
      <c r="B738" s="10"/>
      <c r="C738" s="10"/>
      <c r="D738" s="10"/>
      <c r="E738" s="10"/>
      <c r="F738" s="10"/>
      <c r="G738" s="10"/>
      <c r="H738" s="10"/>
      <c r="I738" s="54">
        <f t="shared" si="188"/>
        <v>0</v>
      </c>
      <c r="J738" s="11"/>
      <c r="K738" s="11"/>
      <c r="L738" s="12"/>
      <c r="M738" s="13"/>
      <c r="N738" s="13"/>
      <c r="O738" s="13"/>
      <c r="P738" s="13"/>
      <c r="Q738" s="9"/>
      <c r="R738" s="36"/>
      <c r="S738" s="36"/>
      <c r="T738" s="36"/>
      <c r="U738" s="36"/>
      <c r="V738" s="176" t="str">
        <f t="shared" si="189"/>
        <v/>
      </c>
    </row>
    <row r="739" spans="1:22" x14ac:dyDescent="0.2">
      <c r="A739" s="247" t="s">
        <v>9</v>
      </c>
      <c r="B739" s="2"/>
      <c r="C739" s="2"/>
      <c r="D739" s="2"/>
      <c r="E739" s="2"/>
      <c r="F739" s="2"/>
      <c r="G739" s="2"/>
      <c r="H739" s="2"/>
      <c r="I739" s="52">
        <f t="shared" si="188"/>
        <v>0</v>
      </c>
      <c r="J739" s="3"/>
      <c r="K739" s="3"/>
      <c r="L739" s="4"/>
      <c r="M739" s="4"/>
      <c r="N739" s="4"/>
      <c r="O739" s="4"/>
      <c r="P739" s="4"/>
      <c r="Q739" s="214"/>
      <c r="R739" s="36"/>
      <c r="S739" s="36"/>
      <c r="T739" s="36"/>
      <c r="U739" s="36"/>
      <c r="V739" s="176" t="str">
        <f t="shared" si="189"/>
        <v/>
      </c>
    </row>
    <row r="740" spans="1:22" x14ac:dyDescent="0.2">
      <c r="A740" s="249">
        <f t="shared" si="190"/>
        <v>42931</v>
      </c>
      <c r="B740" s="10"/>
      <c r="C740" s="10"/>
      <c r="D740" s="10"/>
      <c r="E740" s="10"/>
      <c r="F740" s="10"/>
      <c r="G740" s="10"/>
      <c r="H740" s="10"/>
      <c r="I740" s="54">
        <f t="shared" si="188"/>
        <v>0</v>
      </c>
      <c r="J740" s="11"/>
      <c r="K740" s="11"/>
      <c r="L740" s="12"/>
      <c r="M740" s="13"/>
      <c r="N740" s="13"/>
      <c r="O740" s="13"/>
      <c r="P740" s="13"/>
      <c r="Q740" s="9"/>
      <c r="R740" s="36"/>
      <c r="S740" s="36"/>
      <c r="T740" s="36"/>
      <c r="U740" s="36"/>
      <c r="V740" s="176" t="str">
        <f t="shared" si="189"/>
        <v/>
      </c>
    </row>
    <row r="741" spans="1:22" x14ac:dyDescent="0.2">
      <c r="A741" s="247" t="s">
        <v>7</v>
      </c>
      <c r="B741" s="2"/>
      <c r="C741" s="2"/>
      <c r="D741" s="2"/>
      <c r="E741" s="2"/>
      <c r="F741" s="2"/>
      <c r="G741" s="2"/>
      <c r="H741" s="2"/>
      <c r="I741" s="52">
        <f t="shared" si="188"/>
        <v>0</v>
      </c>
      <c r="J741" s="3"/>
      <c r="K741" s="3"/>
      <c r="L741" s="4"/>
      <c r="M741" s="4"/>
      <c r="N741" s="4"/>
      <c r="O741" s="4"/>
      <c r="P741" s="4"/>
      <c r="Q741" s="214"/>
      <c r="R741" s="36"/>
      <c r="S741" s="36"/>
      <c r="T741" s="36"/>
      <c r="U741" s="36"/>
      <c r="V741" s="176" t="str">
        <f t="shared" si="189"/>
        <v/>
      </c>
    </row>
    <row r="742" spans="1:22" x14ac:dyDescent="0.2">
      <c r="A742" s="249">
        <f t="shared" si="190"/>
        <v>42932</v>
      </c>
      <c r="B742" s="15"/>
      <c r="C742" s="15"/>
      <c r="D742" s="15"/>
      <c r="E742" s="15"/>
      <c r="F742" s="15"/>
      <c r="G742" s="15"/>
      <c r="H742" s="15"/>
      <c r="I742" s="54">
        <f t="shared" si="188"/>
        <v>0</v>
      </c>
      <c r="J742" s="16"/>
      <c r="K742" s="16"/>
      <c r="L742" s="12"/>
      <c r="M742" s="13"/>
      <c r="N742" s="13"/>
      <c r="O742" s="13"/>
      <c r="P742" s="13"/>
      <c r="Q742" s="34"/>
      <c r="R742" s="36"/>
      <c r="S742" s="36"/>
      <c r="T742" s="36"/>
      <c r="U742" s="36"/>
      <c r="V742" s="176" t="str">
        <f t="shared" si="189"/>
        <v/>
      </c>
    </row>
    <row r="743" spans="1:22" x14ac:dyDescent="0.2">
      <c r="A743" s="247" t="s">
        <v>4</v>
      </c>
      <c r="B743" s="56">
        <f t="shared" ref="B743:G743" si="191">SUM(B729:B742)</f>
        <v>0</v>
      </c>
      <c r="C743" s="56">
        <f t="shared" si="191"/>
        <v>0</v>
      </c>
      <c r="D743" s="56">
        <f t="shared" si="191"/>
        <v>0</v>
      </c>
      <c r="E743" s="56">
        <f t="shared" si="191"/>
        <v>0</v>
      </c>
      <c r="F743" s="56">
        <f t="shared" si="191"/>
        <v>0</v>
      </c>
      <c r="G743" s="56">
        <f t="shared" si="191"/>
        <v>0</v>
      </c>
      <c r="H743" s="56">
        <f>SUM(H729:H742)</f>
        <v>0</v>
      </c>
      <c r="I743" s="57">
        <f>SUM(I729:I742)</f>
        <v>0</v>
      </c>
      <c r="J743" s="56" t="str">
        <f>IF(SUM(J729:J742)&gt;0, AVERAGE(J729:J742), "")</f>
        <v/>
      </c>
      <c r="K743" s="56" t="str">
        <f>IF(SUM(K729:K742)&gt;0, AVERAGE(K729:K742), "")</f>
        <v/>
      </c>
      <c r="L743" s="58">
        <f>SUM(L729:L742)</f>
        <v>0</v>
      </c>
      <c r="M743" s="58">
        <f>SUM(M729:M742)</f>
        <v>0</v>
      </c>
      <c r="N743" s="58">
        <f>SUM(N729:N742)</f>
        <v>0</v>
      </c>
      <c r="O743" s="58">
        <f>SUM(O729:O742)</f>
        <v>0</v>
      </c>
      <c r="P743" s="58">
        <f>SUM(P729:P742)</f>
        <v>0</v>
      </c>
      <c r="Q743" s="5"/>
      <c r="R743" s="36"/>
      <c r="S743" s="36"/>
      <c r="T743" s="36"/>
      <c r="U743" s="36"/>
      <c r="V743" s="36"/>
    </row>
    <row r="744" spans="1:22" x14ac:dyDescent="0.2">
      <c r="A744" s="250" t="s">
        <v>13</v>
      </c>
      <c r="B744" s="56">
        <f t="shared" ref="B744:G744" si="192">COUNT(B729:B742)</f>
        <v>0</v>
      </c>
      <c r="C744" s="56">
        <f t="shared" si="192"/>
        <v>0</v>
      </c>
      <c r="D744" s="56">
        <f t="shared" si="192"/>
        <v>0</v>
      </c>
      <c r="E744" s="56">
        <f t="shared" si="192"/>
        <v>0</v>
      </c>
      <c r="F744" s="56">
        <f t="shared" si="192"/>
        <v>0</v>
      </c>
      <c r="G744" s="56">
        <f t="shared" si="192"/>
        <v>0</v>
      </c>
      <c r="H744" s="56">
        <f>COUNT(H729:H742)</f>
        <v>0</v>
      </c>
      <c r="I744" s="57">
        <f>SUM(B744:H744)</f>
        <v>0</v>
      </c>
      <c r="J744" s="56"/>
      <c r="K744" s="56"/>
      <c r="L744" s="59"/>
      <c r="M744" s="59"/>
      <c r="N744" s="59"/>
      <c r="O744" s="59"/>
      <c r="P744" s="59"/>
      <c r="Q744" s="17"/>
      <c r="R744" s="36"/>
      <c r="S744" s="36"/>
      <c r="T744" s="36"/>
      <c r="U744" s="36"/>
      <c r="V744" s="36"/>
    </row>
    <row r="745" spans="1:22" x14ac:dyDescent="0.2">
      <c r="A745" s="244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36"/>
      <c r="S745" s="36"/>
      <c r="T745" s="36"/>
      <c r="U745" s="177"/>
      <c r="V745" s="176" t="str">
        <f>IF(SUM(V729:V742)&gt;0, (AVERAGE(V729:V742)), "")</f>
        <v/>
      </c>
    </row>
    <row r="746" spans="1:22" x14ac:dyDescent="0.2">
      <c r="A746" s="245" t="s">
        <v>2</v>
      </c>
      <c r="B746" s="37"/>
      <c r="C746" s="38">
        <f>C727+1</f>
        <v>29</v>
      </c>
      <c r="D746" s="39"/>
      <c r="E746" s="39"/>
      <c r="F746" s="39"/>
      <c r="G746" s="39"/>
      <c r="H746" s="39"/>
      <c r="I746" s="39"/>
      <c r="J746" s="39"/>
      <c r="K746" s="39"/>
      <c r="L746" s="40" t="str">
        <f>Start!$D$27</f>
        <v>Ju</v>
      </c>
      <c r="M746" s="40" t="str">
        <f>Start!$E$27</f>
        <v>Hi</v>
      </c>
      <c r="N746" s="40" t="str">
        <f>Start!$F$27</f>
        <v>Su</v>
      </c>
      <c r="O746" s="40" t="str">
        <f>Start!$G$27</f>
        <v>Py</v>
      </c>
      <c r="P746" s="179" t="s">
        <v>75</v>
      </c>
      <c r="Q746" s="41" t="s">
        <v>3</v>
      </c>
      <c r="R746" s="36"/>
      <c r="S746" s="36"/>
      <c r="T746" s="36"/>
      <c r="U746" s="36"/>
      <c r="V746" s="36"/>
    </row>
    <row r="747" spans="1:22" x14ac:dyDescent="0.2">
      <c r="A747" s="246"/>
      <c r="B747" s="42">
        <v>1</v>
      </c>
      <c r="C747" s="43">
        <v>2</v>
      </c>
      <c r="D747" s="44">
        <v>3</v>
      </c>
      <c r="E747" s="45">
        <v>4</v>
      </c>
      <c r="F747" s="46">
        <v>5</v>
      </c>
      <c r="G747" s="47">
        <v>6</v>
      </c>
      <c r="H747" s="235">
        <v>7</v>
      </c>
      <c r="I747" s="48" t="s">
        <v>4</v>
      </c>
      <c r="J747" s="49" t="s">
        <v>58</v>
      </c>
      <c r="K747" s="49" t="s">
        <v>59</v>
      </c>
      <c r="L747" s="50" t="s">
        <v>5</v>
      </c>
      <c r="M747" s="50" t="s">
        <v>5</v>
      </c>
      <c r="N747" s="50" t="s">
        <v>5</v>
      </c>
      <c r="O747" s="173" t="s">
        <v>5</v>
      </c>
      <c r="P747" s="173" t="s">
        <v>15</v>
      </c>
      <c r="Q747" s="51"/>
      <c r="R747" s="36"/>
      <c r="S747" s="36"/>
      <c r="T747" s="36"/>
      <c r="U747" s="36"/>
      <c r="V747" s="36"/>
    </row>
    <row r="748" spans="1:22" x14ac:dyDescent="0.2">
      <c r="A748" s="247" t="s">
        <v>6</v>
      </c>
      <c r="B748" s="2"/>
      <c r="C748" s="2"/>
      <c r="D748" s="2"/>
      <c r="E748" s="2"/>
      <c r="F748" s="2"/>
      <c r="G748" s="2"/>
      <c r="H748" s="2"/>
      <c r="I748" s="52">
        <f t="shared" ref="I748:I761" si="193">SUM(B748:H748)</f>
        <v>0</v>
      </c>
      <c r="J748" s="3"/>
      <c r="K748" s="3"/>
      <c r="L748" s="4"/>
      <c r="M748" s="4"/>
      <c r="N748" s="4"/>
      <c r="O748" s="4"/>
      <c r="P748" s="4"/>
      <c r="Q748" s="214"/>
      <c r="R748" s="36"/>
      <c r="S748" s="36"/>
      <c r="T748" s="36"/>
      <c r="U748" s="36"/>
      <c r="V748" s="176" t="str">
        <f t="shared" ref="V748:V761" si="194">IF(SUM(L748:O748)&gt;0, (SUM(B748:D748,G748,F748)/SUM(L748:O748)/1440), "")</f>
        <v/>
      </c>
    </row>
    <row r="749" spans="1:22" x14ac:dyDescent="0.2">
      <c r="A749" s="248">
        <f>A742+1</f>
        <v>42933</v>
      </c>
      <c r="B749" s="6"/>
      <c r="C749" s="6"/>
      <c r="D749" s="6"/>
      <c r="E749" s="6"/>
      <c r="F749" s="6"/>
      <c r="G749" s="6"/>
      <c r="H749" s="6"/>
      <c r="I749" s="53">
        <f t="shared" si="193"/>
        <v>0</v>
      </c>
      <c r="J749" s="7"/>
      <c r="K749" s="7"/>
      <c r="L749" s="8"/>
      <c r="M749" s="8"/>
      <c r="N749" s="8"/>
      <c r="O749" s="8"/>
      <c r="P749" s="8"/>
      <c r="Q749" s="34"/>
      <c r="R749" s="36"/>
      <c r="S749" s="36"/>
      <c r="T749" s="36"/>
      <c r="U749" s="36"/>
      <c r="V749" s="176" t="str">
        <f t="shared" si="194"/>
        <v/>
      </c>
    </row>
    <row r="750" spans="1:22" x14ac:dyDescent="0.2">
      <c r="A750" s="247" t="s">
        <v>8</v>
      </c>
      <c r="B750" s="2"/>
      <c r="C750" s="2"/>
      <c r="D750" s="2"/>
      <c r="E750" s="2"/>
      <c r="F750" s="2"/>
      <c r="G750" s="2"/>
      <c r="H750" s="2"/>
      <c r="I750" s="52">
        <f t="shared" si="193"/>
        <v>0</v>
      </c>
      <c r="J750" s="3"/>
      <c r="K750" s="3"/>
      <c r="L750" s="4"/>
      <c r="M750" s="4"/>
      <c r="N750" s="4"/>
      <c r="O750" s="4"/>
      <c r="P750" s="4"/>
      <c r="Q750" s="214"/>
      <c r="R750" s="36"/>
      <c r="S750" s="36"/>
      <c r="T750" s="36"/>
      <c r="U750" s="36"/>
      <c r="V750" s="176" t="str">
        <f t="shared" si="194"/>
        <v/>
      </c>
    </row>
    <row r="751" spans="1:22" x14ac:dyDescent="0.2">
      <c r="A751" s="248">
        <f>A749+1</f>
        <v>42934</v>
      </c>
      <c r="B751" s="10"/>
      <c r="C751" s="10"/>
      <c r="D751" s="10"/>
      <c r="E751" s="10"/>
      <c r="F751" s="10"/>
      <c r="G751" s="10"/>
      <c r="H751" s="10"/>
      <c r="I751" s="54">
        <f t="shared" si="193"/>
        <v>0</v>
      </c>
      <c r="J751" s="11"/>
      <c r="K751" s="11"/>
      <c r="L751" s="12"/>
      <c r="M751" s="13"/>
      <c r="N751" s="13"/>
      <c r="O751" s="13"/>
      <c r="P751" s="13"/>
      <c r="Q751" s="9"/>
      <c r="R751" s="36"/>
      <c r="S751" s="36"/>
      <c r="T751" s="36"/>
      <c r="U751" s="36"/>
      <c r="V751" s="176" t="str">
        <f t="shared" si="194"/>
        <v/>
      </c>
    </row>
    <row r="752" spans="1:22" x14ac:dyDescent="0.2">
      <c r="A752" s="247" t="s">
        <v>10</v>
      </c>
      <c r="B752" s="2"/>
      <c r="C752" s="2"/>
      <c r="D752" s="2"/>
      <c r="E752" s="2"/>
      <c r="F752" s="2"/>
      <c r="G752" s="143"/>
      <c r="H752" s="143"/>
      <c r="I752" s="52">
        <f t="shared" si="193"/>
        <v>0</v>
      </c>
      <c r="J752" s="3"/>
      <c r="K752" s="3"/>
      <c r="L752" s="4"/>
      <c r="M752" s="4"/>
      <c r="N752" s="4"/>
      <c r="O752" s="4"/>
      <c r="P752" s="4"/>
      <c r="Q752" s="5"/>
      <c r="R752" s="36"/>
      <c r="S752" s="36"/>
      <c r="T752" s="36"/>
      <c r="U752" s="36"/>
      <c r="V752" s="176" t="str">
        <f t="shared" si="194"/>
        <v/>
      </c>
    </row>
    <row r="753" spans="1:22" x14ac:dyDescent="0.2">
      <c r="A753" s="249">
        <f>A751+1</f>
        <v>42935</v>
      </c>
      <c r="B753" s="6"/>
      <c r="C753" s="6"/>
      <c r="D753" s="6"/>
      <c r="E753" s="6"/>
      <c r="F753" s="6"/>
      <c r="G753" s="6"/>
      <c r="H753" s="6"/>
      <c r="I753" s="53">
        <f t="shared" si="193"/>
        <v>0</v>
      </c>
      <c r="J753" s="7"/>
      <c r="K753" s="7"/>
      <c r="L753" s="14"/>
      <c r="M753" s="8"/>
      <c r="N753" s="8"/>
      <c r="O753" s="8"/>
      <c r="P753" s="8"/>
      <c r="Q753" s="9"/>
      <c r="R753" s="36"/>
      <c r="S753" s="36"/>
      <c r="T753" s="36"/>
      <c r="U753" s="36"/>
      <c r="V753" s="176" t="str">
        <f t="shared" si="194"/>
        <v/>
      </c>
    </row>
    <row r="754" spans="1:22" x14ac:dyDescent="0.2">
      <c r="A754" s="249" t="s">
        <v>12</v>
      </c>
      <c r="B754" s="2"/>
      <c r="C754" s="2"/>
      <c r="D754" s="2"/>
      <c r="E754" s="2"/>
      <c r="F754" s="2"/>
      <c r="G754" s="2"/>
      <c r="H754" s="2"/>
      <c r="I754" s="52">
        <f t="shared" si="193"/>
        <v>0</v>
      </c>
      <c r="J754" s="3"/>
      <c r="K754" s="3"/>
      <c r="L754" s="4"/>
      <c r="M754" s="4"/>
      <c r="N754" s="4"/>
      <c r="O754" s="4"/>
      <c r="P754" s="4"/>
      <c r="Q754" s="5"/>
      <c r="R754" s="36"/>
      <c r="S754" s="36"/>
      <c r="T754" s="36"/>
      <c r="U754" s="36"/>
      <c r="V754" s="176" t="str">
        <f t="shared" si="194"/>
        <v/>
      </c>
    </row>
    <row r="755" spans="1:22" x14ac:dyDescent="0.2">
      <c r="A755" s="249">
        <f t="shared" ref="A755:A761" si="195">A753+1</f>
        <v>42936</v>
      </c>
      <c r="B755" s="10"/>
      <c r="C755" s="10"/>
      <c r="D755" s="10"/>
      <c r="E755" s="10"/>
      <c r="F755" s="10"/>
      <c r="G755" s="10"/>
      <c r="H755" s="10"/>
      <c r="I755" s="54">
        <f t="shared" si="193"/>
        <v>0</v>
      </c>
      <c r="J755" s="11"/>
      <c r="K755" s="11"/>
      <c r="L755" s="12"/>
      <c r="M755" s="13"/>
      <c r="N755" s="13"/>
      <c r="O755" s="13"/>
      <c r="P755" s="13"/>
      <c r="Q755" s="9"/>
      <c r="R755" s="36"/>
      <c r="S755" s="36"/>
      <c r="T755" s="36"/>
      <c r="U755" s="36"/>
      <c r="V755" s="176" t="str">
        <f t="shared" si="194"/>
        <v/>
      </c>
    </row>
    <row r="756" spans="1:22" x14ac:dyDescent="0.2">
      <c r="A756" s="247" t="s">
        <v>11</v>
      </c>
      <c r="B756" s="2"/>
      <c r="C756" s="2"/>
      <c r="D756" s="2"/>
      <c r="E756" s="2"/>
      <c r="F756" s="2"/>
      <c r="G756" s="2"/>
      <c r="H756" s="2"/>
      <c r="I756" s="52">
        <f t="shared" si="193"/>
        <v>0</v>
      </c>
      <c r="J756" s="3"/>
      <c r="K756" s="3"/>
      <c r="L756" s="4"/>
      <c r="M756" s="4"/>
      <c r="N756" s="4"/>
      <c r="O756" s="4"/>
      <c r="P756" s="4"/>
      <c r="Q756" s="5"/>
      <c r="R756" s="36"/>
      <c r="S756" s="36"/>
      <c r="T756" s="36"/>
      <c r="U756" s="36"/>
      <c r="V756" s="176" t="str">
        <f t="shared" si="194"/>
        <v/>
      </c>
    </row>
    <row r="757" spans="1:22" x14ac:dyDescent="0.2">
      <c r="A757" s="249">
        <f t="shared" si="195"/>
        <v>42937</v>
      </c>
      <c r="B757" s="10"/>
      <c r="C757" s="10"/>
      <c r="D757" s="10"/>
      <c r="E757" s="10"/>
      <c r="F757" s="10"/>
      <c r="G757" s="10"/>
      <c r="H757" s="10"/>
      <c r="I757" s="54">
        <f t="shared" si="193"/>
        <v>0</v>
      </c>
      <c r="J757" s="11"/>
      <c r="K757" s="11"/>
      <c r="L757" s="12"/>
      <c r="M757" s="13"/>
      <c r="N757" s="13"/>
      <c r="O757" s="13"/>
      <c r="P757" s="13"/>
      <c r="Q757" s="9"/>
      <c r="R757" s="36"/>
      <c r="S757" s="36"/>
      <c r="T757" s="36"/>
      <c r="U757" s="36"/>
      <c r="V757" s="176" t="str">
        <f t="shared" si="194"/>
        <v/>
      </c>
    </row>
    <row r="758" spans="1:22" x14ac:dyDescent="0.2">
      <c r="A758" s="247" t="s">
        <v>9</v>
      </c>
      <c r="B758" s="2"/>
      <c r="C758" s="2"/>
      <c r="D758" s="2"/>
      <c r="E758" s="2"/>
      <c r="F758" s="2"/>
      <c r="G758" s="2"/>
      <c r="H758" s="2"/>
      <c r="I758" s="52">
        <f t="shared" si="193"/>
        <v>0</v>
      </c>
      <c r="J758" s="3"/>
      <c r="K758" s="3"/>
      <c r="L758" s="4"/>
      <c r="M758" s="4"/>
      <c r="N758" s="4"/>
      <c r="O758" s="4"/>
      <c r="P758" s="4"/>
      <c r="Q758" s="214"/>
      <c r="R758" s="36"/>
      <c r="S758" s="36"/>
      <c r="T758" s="36"/>
      <c r="U758" s="36"/>
      <c r="V758" s="176" t="str">
        <f t="shared" si="194"/>
        <v/>
      </c>
    </row>
    <row r="759" spans="1:22" x14ac:dyDescent="0.2">
      <c r="A759" s="249">
        <f t="shared" si="195"/>
        <v>42938</v>
      </c>
      <c r="B759" s="10"/>
      <c r="C759" s="10"/>
      <c r="D759" s="10"/>
      <c r="E759" s="10"/>
      <c r="F759" s="10"/>
      <c r="G759" s="10"/>
      <c r="H759" s="10"/>
      <c r="I759" s="54">
        <f t="shared" si="193"/>
        <v>0</v>
      </c>
      <c r="J759" s="11"/>
      <c r="K759" s="11"/>
      <c r="L759" s="12"/>
      <c r="M759" s="13"/>
      <c r="N759" s="13"/>
      <c r="O759" s="13"/>
      <c r="P759" s="13"/>
      <c r="Q759" s="34"/>
      <c r="R759" s="36"/>
      <c r="S759" s="36"/>
      <c r="T759" s="36"/>
      <c r="U759" s="36"/>
      <c r="V759" s="176" t="str">
        <f t="shared" si="194"/>
        <v/>
      </c>
    </row>
    <row r="760" spans="1:22" x14ac:dyDescent="0.2">
      <c r="A760" s="247" t="s">
        <v>7</v>
      </c>
      <c r="B760" s="2"/>
      <c r="C760" s="2"/>
      <c r="D760" s="2"/>
      <c r="E760" s="2"/>
      <c r="F760" s="2"/>
      <c r="G760" s="2"/>
      <c r="H760" s="2"/>
      <c r="I760" s="52">
        <f t="shared" si="193"/>
        <v>0</v>
      </c>
      <c r="J760" s="3"/>
      <c r="K760" s="3"/>
      <c r="L760" s="4"/>
      <c r="M760" s="4"/>
      <c r="N760" s="4"/>
      <c r="O760" s="4"/>
      <c r="P760" s="4"/>
      <c r="Q760" s="5"/>
      <c r="R760" s="36"/>
      <c r="S760" s="36"/>
      <c r="T760" s="36"/>
      <c r="U760" s="36"/>
      <c r="V760" s="176" t="str">
        <f t="shared" si="194"/>
        <v/>
      </c>
    </row>
    <row r="761" spans="1:22" x14ac:dyDescent="0.2">
      <c r="A761" s="249">
        <f t="shared" si="195"/>
        <v>42939</v>
      </c>
      <c r="B761" s="15"/>
      <c r="C761" s="15"/>
      <c r="D761" s="15"/>
      <c r="E761" s="15"/>
      <c r="F761" s="15"/>
      <c r="G761" s="15"/>
      <c r="H761" s="15"/>
      <c r="I761" s="54">
        <f t="shared" si="193"/>
        <v>0</v>
      </c>
      <c r="J761" s="16"/>
      <c r="K761" s="16"/>
      <c r="L761" s="12"/>
      <c r="M761" s="13"/>
      <c r="N761" s="13"/>
      <c r="O761" s="13"/>
      <c r="P761" s="13"/>
      <c r="Q761" s="9"/>
      <c r="R761" s="36"/>
      <c r="S761" s="36"/>
      <c r="T761" s="36"/>
      <c r="U761" s="36"/>
      <c r="V761" s="176" t="str">
        <f t="shared" si="194"/>
        <v/>
      </c>
    </row>
    <row r="762" spans="1:22" x14ac:dyDescent="0.2">
      <c r="A762" s="247" t="s">
        <v>4</v>
      </c>
      <c r="B762" s="56">
        <f t="shared" ref="B762:G762" si="196">SUM(B748:B761)</f>
        <v>0</v>
      </c>
      <c r="C762" s="56">
        <f t="shared" si="196"/>
        <v>0</v>
      </c>
      <c r="D762" s="56">
        <f t="shared" si="196"/>
        <v>0</v>
      </c>
      <c r="E762" s="56">
        <f t="shared" si="196"/>
        <v>0</v>
      </c>
      <c r="F762" s="56">
        <f t="shared" si="196"/>
        <v>0</v>
      </c>
      <c r="G762" s="56">
        <f t="shared" si="196"/>
        <v>0</v>
      </c>
      <c r="H762" s="56">
        <f>SUM(H748:H761)</f>
        <v>0</v>
      </c>
      <c r="I762" s="57">
        <f>SUM(I748:I761)</f>
        <v>0</v>
      </c>
      <c r="J762" s="56" t="str">
        <f>IF(SUM(J748:J761)&gt;0, AVERAGE(J748:J761), "")</f>
        <v/>
      </c>
      <c r="K762" s="56" t="str">
        <f>IF(SUM(K748:K761)&gt;0, AVERAGE(K748:K761), "")</f>
        <v/>
      </c>
      <c r="L762" s="58">
        <f>SUM(L748:L761)</f>
        <v>0</v>
      </c>
      <c r="M762" s="58">
        <f>SUM(M748:M761)</f>
        <v>0</v>
      </c>
      <c r="N762" s="58">
        <f>SUM(N748:N761)</f>
        <v>0</v>
      </c>
      <c r="O762" s="58">
        <f>SUM(O748:O761)</f>
        <v>0</v>
      </c>
      <c r="P762" s="58">
        <f>SUM(P748:P761)</f>
        <v>0</v>
      </c>
      <c r="Q762" s="5"/>
      <c r="R762" s="36"/>
      <c r="S762" s="36"/>
      <c r="T762" s="36"/>
      <c r="U762" s="36"/>
      <c r="V762" s="36"/>
    </row>
    <row r="763" spans="1:22" x14ac:dyDescent="0.2">
      <c r="A763" s="250" t="s">
        <v>13</v>
      </c>
      <c r="B763" s="56">
        <f t="shared" ref="B763:G763" si="197">COUNT(B748:B761)</f>
        <v>0</v>
      </c>
      <c r="C763" s="56">
        <f t="shared" si="197"/>
        <v>0</v>
      </c>
      <c r="D763" s="56">
        <f t="shared" si="197"/>
        <v>0</v>
      </c>
      <c r="E763" s="56">
        <f t="shared" si="197"/>
        <v>0</v>
      </c>
      <c r="F763" s="56">
        <f t="shared" si="197"/>
        <v>0</v>
      </c>
      <c r="G763" s="56">
        <f t="shared" si="197"/>
        <v>0</v>
      </c>
      <c r="H763" s="56">
        <f>COUNT(H748:H761)</f>
        <v>0</v>
      </c>
      <c r="I763" s="57">
        <f>SUM(B763:H763)</f>
        <v>0</v>
      </c>
      <c r="J763" s="56"/>
      <c r="K763" s="56"/>
      <c r="L763" s="59"/>
      <c r="M763" s="59"/>
      <c r="N763" s="59"/>
      <c r="O763" s="59"/>
      <c r="P763" s="59"/>
      <c r="Q763" s="17"/>
      <c r="R763" s="36"/>
      <c r="S763" s="36"/>
      <c r="T763" s="36"/>
      <c r="U763" s="36"/>
      <c r="V763" s="36"/>
    </row>
    <row r="764" spans="1:22" x14ac:dyDescent="0.2">
      <c r="A764" s="244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36"/>
      <c r="S764" s="36"/>
      <c r="T764" s="36"/>
      <c r="U764" s="177"/>
      <c r="V764" s="176" t="str">
        <f>IF(SUM(V748:V761)&gt;0, (AVERAGE(V748:V761)), "")</f>
        <v/>
      </c>
    </row>
    <row r="765" spans="1:22" x14ac:dyDescent="0.2">
      <c r="A765" s="245" t="s">
        <v>2</v>
      </c>
      <c r="B765" s="37"/>
      <c r="C765" s="38">
        <f>C746+1</f>
        <v>30</v>
      </c>
      <c r="D765" s="39"/>
      <c r="E765" s="39"/>
      <c r="F765" s="39"/>
      <c r="G765" s="39"/>
      <c r="H765" s="39"/>
      <c r="I765" s="39"/>
      <c r="J765" s="39"/>
      <c r="K765" s="39"/>
      <c r="L765" s="40" t="str">
        <f>Start!$D$27</f>
        <v>Ju</v>
      </c>
      <c r="M765" s="40" t="str">
        <f>Start!$E$27</f>
        <v>Hi</v>
      </c>
      <c r="N765" s="40" t="str">
        <f>Start!$F$27</f>
        <v>Su</v>
      </c>
      <c r="O765" s="40" t="str">
        <f>Start!$G$27</f>
        <v>Py</v>
      </c>
      <c r="P765" s="179" t="s">
        <v>75</v>
      </c>
      <c r="Q765" s="41" t="s">
        <v>3</v>
      </c>
      <c r="R765" s="36"/>
      <c r="S765" s="36"/>
      <c r="T765" s="36"/>
      <c r="U765" s="36"/>
      <c r="V765" s="36"/>
    </row>
    <row r="766" spans="1:22" x14ac:dyDescent="0.2">
      <c r="A766" s="246"/>
      <c r="B766" s="42">
        <v>1</v>
      </c>
      <c r="C766" s="43">
        <v>2</v>
      </c>
      <c r="D766" s="44">
        <v>3</v>
      </c>
      <c r="E766" s="45">
        <v>4</v>
      </c>
      <c r="F766" s="46">
        <v>5</v>
      </c>
      <c r="G766" s="47">
        <v>6</v>
      </c>
      <c r="H766" s="235">
        <v>7</v>
      </c>
      <c r="I766" s="48" t="s">
        <v>4</v>
      </c>
      <c r="J766" s="49" t="s">
        <v>58</v>
      </c>
      <c r="K766" s="49" t="s">
        <v>59</v>
      </c>
      <c r="L766" s="50" t="s">
        <v>5</v>
      </c>
      <c r="M766" s="50" t="s">
        <v>5</v>
      </c>
      <c r="N766" s="50" t="s">
        <v>5</v>
      </c>
      <c r="O766" s="173" t="s">
        <v>5</v>
      </c>
      <c r="P766" s="173" t="s">
        <v>15</v>
      </c>
      <c r="Q766" s="51"/>
      <c r="R766" s="36"/>
      <c r="S766" s="36"/>
      <c r="T766" s="36"/>
      <c r="U766" s="36"/>
      <c r="V766" s="36"/>
    </row>
    <row r="767" spans="1:22" x14ac:dyDescent="0.2">
      <c r="A767" s="247" t="s">
        <v>6</v>
      </c>
      <c r="B767" s="2"/>
      <c r="C767" s="2"/>
      <c r="D767" s="2"/>
      <c r="E767" s="2"/>
      <c r="F767" s="2"/>
      <c r="G767" s="2"/>
      <c r="H767" s="2"/>
      <c r="I767" s="52">
        <f t="shared" ref="I767:I780" si="198">SUM(B767:H767)</f>
        <v>0</v>
      </c>
      <c r="J767" s="3"/>
      <c r="K767" s="3"/>
      <c r="L767" s="4"/>
      <c r="M767" s="4"/>
      <c r="N767" s="4"/>
      <c r="O767" s="4"/>
      <c r="P767" s="4"/>
      <c r="Q767" s="214"/>
      <c r="R767" s="36"/>
      <c r="S767" s="36"/>
      <c r="T767" s="36"/>
      <c r="U767" s="36"/>
      <c r="V767" s="176" t="str">
        <f t="shared" ref="V767:V780" si="199">IF(SUM(L767:O767)&gt;0, (SUM(B767:D767,G767,F767)/SUM(L767:O767)/1440), "")</f>
        <v/>
      </c>
    </row>
    <row r="768" spans="1:22" x14ac:dyDescent="0.2">
      <c r="A768" s="248">
        <f>A761+1</f>
        <v>42940</v>
      </c>
      <c r="B768" s="6"/>
      <c r="C768" s="6"/>
      <c r="D768" s="6"/>
      <c r="E768" s="6"/>
      <c r="F768" s="6"/>
      <c r="G768" s="6"/>
      <c r="H768" s="6"/>
      <c r="I768" s="53">
        <f t="shared" si="198"/>
        <v>0</v>
      </c>
      <c r="J768" s="7"/>
      <c r="K768" s="7"/>
      <c r="L768" s="8"/>
      <c r="M768" s="8"/>
      <c r="N768" s="8"/>
      <c r="O768" s="8"/>
      <c r="P768" s="8"/>
      <c r="Q768" s="9"/>
      <c r="R768" s="36"/>
      <c r="S768" s="36"/>
      <c r="T768" s="36"/>
      <c r="U768" s="36"/>
      <c r="V768" s="176" t="str">
        <f t="shared" si="199"/>
        <v/>
      </c>
    </row>
    <row r="769" spans="1:22" x14ac:dyDescent="0.2">
      <c r="A769" s="247" t="s">
        <v>8</v>
      </c>
      <c r="B769" s="2"/>
      <c r="C769" s="2"/>
      <c r="D769" s="2"/>
      <c r="E769" s="2"/>
      <c r="F769" s="2"/>
      <c r="G769" s="2"/>
      <c r="H769" s="2"/>
      <c r="I769" s="52">
        <f t="shared" si="198"/>
        <v>0</v>
      </c>
      <c r="J769" s="3"/>
      <c r="K769" s="3"/>
      <c r="L769" s="4"/>
      <c r="M769" s="4"/>
      <c r="N769" s="4"/>
      <c r="O769" s="4"/>
      <c r="P769" s="4"/>
      <c r="Q769" s="5"/>
      <c r="R769" s="36"/>
      <c r="S769" s="36"/>
      <c r="T769" s="36"/>
      <c r="U769" s="36"/>
      <c r="V769" s="176" t="str">
        <f t="shared" si="199"/>
        <v/>
      </c>
    </row>
    <row r="770" spans="1:22" x14ac:dyDescent="0.2">
      <c r="A770" s="248">
        <f>A768+1</f>
        <v>42941</v>
      </c>
      <c r="B770" s="10"/>
      <c r="C770" s="10"/>
      <c r="D770" s="10"/>
      <c r="E770" s="10"/>
      <c r="F770" s="10"/>
      <c r="G770" s="10"/>
      <c r="H770" s="10"/>
      <c r="I770" s="54">
        <f t="shared" si="198"/>
        <v>0</v>
      </c>
      <c r="J770" s="11"/>
      <c r="K770" s="11"/>
      <c r="L770" s="12"/>
      <c r="M770" s="13"/>
      <c r="N770" s="13"/>
      <c r="O770" s="13"/>
      <c r="P770" s="13"/>
      <c r="Q770" s="34"/>
      <c r="R770" s="36"/>
      <c r="S770" s="36"/>
      <c r="T770" s="36"/>
      <c r="U770" s="36"/>
      <c r="V770" s="176" t="str">
        <f t="shared" si="199"/>
        <v/>
      </c>
    </row>
    <row r="771" spans="1:22" x14ac:dyDescent="0.2">
      <c r="A771" s="247" t="s">
        <v>10</v>
      </c>
      <c r="B771" s="2"/>
      <c r="C771" s="2"/>
      <c r="D771" s="2"/>
      <c r="E771" s="2"/>
      <c r="F771" s="2"/>
      <c r="G771" s="143"/>
      <c r="H771" s="143"/>
      <c r="I771" s="52">
        <f t="shared" si="198"/>
        <v>0</v>
      </c>
      <c r="J771" s="3"/>
      <c r="K771" s="3"/>
      <c r="L771" s="4"/>
      <c r="M771" s="4"/>
      <c r="N771" s="4"/>
      <c r="O771" s="4"/>
      <c r="P771" s="4"/>
      <c r="Q771" s="214"/>
      <c r="R771" s="36"/>
      <c r="S771" s="36"/>
      <c r="T771" s="36"/>
      <c r="U771" s="36"/>
      <c r="V771" s="176" t="str">
        <f t="shared" si="199"/>
        <v/>
      </c>
    </row>
    <row r="772" spans="1:22" x14ac:dyDescent="0.2">
      <c r="A772" s="249">
        <f>A770+1</f>
        <v>42942</v>
      </c>
      <c r="B772" s="6"/>
      <c r="C772" s="6"/>
      <c r="D772" s="6"/>
      <c r="E772" s="6"/>
      <c r="F772" s="6"/>
      <c r="G772" s="6"/>
      <c r="H772" s="6"/>
      <c r="I772" s="53">
        <f t="shared" si="198"/>
        <v>0</v>
      </c>
      <c r="J772" s="7"/>
      <c r="K772" s="7"/>
      <c r="L772" s="14"/>
      <c r="M772" s="8"/>
      <c r="N772" s="8"/>
      <c r="O772" s="8"/>
      <c r="P772" s="8"/>
      <c r="Q772" s="9"/>
      <c r="R772" s="36"/>
      <c r="S772" s="36"/>
      <c r="T772" s="36"/>
      <c r="U772" s="36"/>
      <c r="V772" s="176" t="str">
        <f t="shared" si="199"/>
        <v/>
      </c>
    </row>
    <row r="773" spans="1:22" x14ac:dyDescent="0.2">
      <c r="A773" s="249" t="s">
        <v>12</v>
      </c>
      <c r="B773" s="2"/>
      <c r="C773" s="2"/>
      <c r="D773" s="2"/>
      <c r="E773" s="2"/>
      <c r="F773" s="2"/>
      <c r="G773" s="2"/>
      <c r="H773" s="2"/>
      <c r="I773" s="52">
        <f t="shared" si="198"/>
        <v>0</v>
      </c>
      <c r="J773" s="3"/>
      <c r="K773" s="3"/>
      <c r="L773" s="4"/>
      <c r="M773" s="4"/>
      <c r="N773" s="4"/>
      <c r="O773" s="4"/>
      <c r="P773" s="4"/>
      <c r="Q773" s="5"/>
      <c r="R773" s="36"/>
      <c r="S773" s="36"/>
      <c r="T773" s="36"/>
      <c r="U773" s="36"/>
      <c r="V773" s="176" t="str">
        <f t="shared" si="199"/>
        <v/>
      </c>
    </row>
    <row r="774" spans="1:22" x14ac:dyDescent="0.2">
      <c r="A774" s="249">
        <f t="shared" ref="A774:A780" si="200">A772+1</f>
        <v>42943</v>
      </c>
      <c r="B774" s="10"/>
      <c r="C774" s="10"/>
      <c r="D774" s="10"/>
      <c r="E774" s="10"/>
      <c r="F774" s="10"/>
      <c r="G774" s="10"/>
      <c r="H774" s="10"/>
      <c r="I774" s="54">
        <f t="shared" si="198"/>
        <v>0</v>
      </c>
      <c r="J774" s="11"/>
      <c r="K774" s="11"/>
      <c r="L774" s="12"/>
      <c r="M774" s="13"/>
      <c r="N774" s="13"/>
      <c r="O774" s="13"/>
      <c r="P774" s="13"/>
      <c r="Q774" s="9"/>
      <c r="R774" s="36"/>
      <c r="S774" s="36"/>
      <c r="T774" s="36"/>
      <c r="U774" s="36"/>
      <c r="V774" s="176" t="str">
        <f t="shared" si="199"/>
        <v/>
      </c>
    </row>
    <row r="775" spans="1:22" x14ac:dyDescent="0.2">
      <c r="A775" s="247" t="s">
        <v>11</v>
      </c>
      <c r="B775" s="2"/>
      <c r="C775" s="2"/>
      <c r="D775" s="2"/>
      <c r="E775" s="2"/>
      <c r="F775" s="2"/>
      <c r="G775" s="2"/>
      <c r="H775" s="2"/>
      <c r="I775" s="52">
        <f t="shared" si="198"/>
        <v>0</v>
      </c>
      <c r="J775" s="3"/>
      <c r="K775" s="3"/>
      <c r="L775" s="4"/>
      <c r="M775" s="4"/>
      <c r="N775" s="4"/>
      <c r="O775" s="4"/>
      <c r="P775" s="4"/>
      <c r="Q775" s="214"/>
      <c r="R775" s="36"/>
      <c r="S775" s="36"/>
      <c r="T775" s="36"/>
      <c r="U775" s="36"/>
      <c r="V775" s="176" t="str">
        <f t="shared" si="199"/>
        <v/>
      </c>
    </row>
    <row r="776" spans="1:22" x14ac:dyDescent="0.2">
      <c r="A776" s="249">
        <f t="shared" si="200"/>
        <v>42944</v>
      </c>
      <c r="B776" s="10"/>
      <c r="C776" s="10"/>
      <c r="D776" s="10"/>
      <c r="E776" s="10"/>
      <c r="F776" s="10"/>
      <c r="G776" s="10"/>
      <c r="H776" s="10"/>
      <c r="I776" s="54">
        <f t="shared" si="198"/>
        <v>0</v>
      </c>
      <c r="J776" s="11"/>
      <c r="K776" s="11"/>
      <c r="L776" s="12"/>
      <c r="M776" s="13"/>
      <c r="N776" s="13"/>
      <c r="O776" s="13"/>
      <c r="P776" s="13"/>
      <c r="Q776" s="9"/>
      <c r="R776" s="36"/>
      <c r="S776" s="36"/>
      <c r="T776" s="36"/>
      <c r="U776" s="36"/>
      <c r="V776" s="176" t="str">
        <f t="shared" si="199"/>
        <v/>
      </c>
    </row>
    <row r="777" spans="1:22" x14ac:dyDescent="0.2">
      <c r="A777" s="247" t="s">
        <v>9</v>
      </c>
      <c r="B777" s="2"/>
      <c r="C777" s="2"/>
      <c r="D777" s="2"/>
      <c r="E777" s="2"/>
      <c r="F777" s="2"/>
      <c r="G777" s="2"/>
      <c r="H777" s="2"/>
      <c r="I777" s="52">
        <f t="shared" si="198"/>
        <v>0</v>
      </c>
      <c r="J777" s="3"/>
      <c r="K777" s="3"/>
      <c r="L777" s="4"/>
      <c r="M777" s="4"/>
      <c r="N777" s="4"/>
      <c r="O777" s="4"/>
      <c r="P777" s="4"/>
      <c r="Q777" s="214"/>
      <c r="R777" s="36"/>
      <c r="S777" s="36"/>
      <c r="T777" s="36"/>
      <c r="U777" s="36"/>
      <c r="V777" s="176" t="str">
        <f t="shared" si="199"/>
        <v/>
      </c>
    </row>
    <row r="778" spans="1:22" x14ac:dyDescent="0.2">
      <c r="A778" s="249">
        <f t="shared" si="200"/>
        <v>42945</v>
      </c>
      <c r="B778" s="10"/>
      <c r="C778" s="10"/>
      <c r="D778" s="10"/>
      <c r="E778" s="10"/>
      <c r="F778" s="10"/>
      <c r="G778" s="10"/>
      <c r="H778" s="10"/>
      <c r="I778" s="54">
        <f t="shared" si="198"/>
        <v>0</v>
      </c>
      <c r="J778" s="11"/>
      <c r="K778" s="11"/>
      <c r="L778" s="12"/>
      <c r="M778" s="13"/>
      <c r="N778" s="13"/>
      <c r="O778" s="13"/>
      <c r="P778" s="13"/>
      <c r="Q778" s="9"/>
      <c r="R778" s="36"/>
      <c r="S778" s="36"/>
      <c r="T778" s="36"/>
      <c r="U778" s="36"/>
      <c r="V778" s="176" t="str">
        <f t="shared" si="199"/>
        <v/>
      </c>
    </row>
    <row r="779" spans="1:22" x14ac:dyDescent="0.2">
      <c r="A779" s="247" t="s">
        <v>7</v>
      </c>
      <c r="B779" s="2"/>
      <c r="C779" s="2"/>
      <c r="D779" s="2"/>
      <c r="E779" s="2"/>
      <c r="F779" s="2"/>
      <c r="G779" s="2"/>
      <c r="H779" s="2"/>
      <c r="I779" s="52">
        <f t="shared" si="198"/>
        <v>0</v>
      </c>
      <c r="J779" s="3"/>
      <c r="K779" s="3"/>
      <c r="L779" s="4"/>
      <c r="M779" s="4"/>
      <c r="N779" s="4"/>
      <c r="O779" s="4"/>
      <c r="P779" s="4"/>
      <c r="Q779" s="5"/>
      <c r="R779" s="36"/>
      <c r="S779" s="36"/>
      <c r="T779" s="36"/>
      <c r="U779" s="36"/>
      <c r="V779" s="176" t="str">
        <f t="shared" si="199"/>
        <v/>
      </c>
    </row>
    <row r="780" spans="1:22" x14ac:dyDescent="0.2">
      <c r="A780" s="249">
        <f t="shared" si="200"/>
        <v>42946</v>
      </c>
      <c r="B780" s="15"/>
      <c r="C780" s="15"/>
      <c r="D780" s="15"/>
      <c r="E780" s="15"/>
      <c r="F780" s="15"/>
      <c r="G780" s="15"/>
      <c r="H780" s="15"/>
      <c r="I780" s="54">
        <f t="shared" si="198"/>
        <v>0</v>
      </c>
      <c r="J780" s="16"/>
      <c r="K780" s="16"/>
      <c r="L780" s="12"/>
      <c r="M780" s="13"/>
      <c r="N780" s="13"/>
      <c r="O780" s="13"/>
      <c r="P780" s="13"/>
      <c r="Q780" s="9"/>
      <c r="R780" s="36"/>
      <c r="S780" s="36"/>
      <c r="T780" s="36"/>
      <c r="U780" s="36"/>
      <c r="V780" s="176" t="str">
        <f t="shared" si="199"/>
        <v/>
      </c>
    </row>
    <row r="781" spans="1:22" x14ac:dyDescent="0.2">
      <c r="A781" s="247" t="s">
        <v>4</v>
      </c>
      <c r="B781" s="56">
        <f t="shared" ref="B781:G781" si="201">SUM(B767:B780)</f>
        <v>0</v>
      </c>
      <c r="C781" s="56">
        <f t="shared" si="201"/>
        <v>0</v>
      </c>
      <c r="D781" s="56">
        <f t="shared" si="201"/>
        <v>0</v>
      </c>
      <c r="E781" s="56">
        <f t="shared" si="201"/>
        <v>0</v>
      </c>
      <c r="F781" s="56">
        <f t="shared" si="201"/>
        <v>0</v>
      </c>
      <c r="G781" s="56">
        <f t="shared" si="201"/>
        <v>0</v>
      </c>
      <c r="H781" s="56">
        <f>SUM(H767:H780)</f>
        <v>0</v>
      </c>
      <c r="I781" s="57">
        <f>SUM(I767:I780)</f>
        <v>0</v>
      </c>
      <c r="J781" s="56" t="str">
        <f>IF(SUM(J767:J780)&gt;0, AVERAGE(J767:J780), "")</f>
        <v/>
      </c>
      <c r="K781" s="56" t="str">
        <f>IF(SUM(K767:K780)&gt;0, AVERAGE(K767:K780), "")</f>
        <v/>
      </c>
      <c r="L781" s="58">
        <f>SUM(L767:L780)</f>
        <v>0</v>
      </c>
      <c r="M781" s="58">
        <f>SUM(M767:M780)</f>
        <v>0</v>
      </c>
      <c r="N781" s="58">
        <f>SUM(N767:N780)</f>
        <v>0</v>
      </c>
      <c r="O781" s="58">
        <f>SUM(O767:O780)</f>
        <v>0</v>
      </c>
      <c r="P781" s="58">
        <f>SUM(P767:P780)</f>
        <v>0</v>
      </c>
      <c r="Q781" s="5"/>
      <c r="R781" s="36"/>
      <c r="S781" s="36"/>
      <c r="T781" s="36"/>
      <c r="U781" s="36"/>
      <c r="V781" s="36"/>
    </row>
    <row r="782" spans="1:22" x14ac:dyDescent="0.2">
      <c r="A782" s="250" t="s">
        <v>13</v>
      </c>
      <c r="B782" s="56">
        <f t="shared" ref="B782:G782" si="202">COUNT(B767:B780)</f>
        <v>0</v>
      </c>
      <c r="C782" s="56">
        <f t="shared" si="202"/>
        <v>0</v>
      </c>
      <c r="D782" s="56">
        <f t="shared" si="202"/>
        <v>0</v>
      </c>
      <c r="E782" s="56">
        <f t="shared" si="202"/>
        <v>0</v>
      </c>
      <c r="F782" s="56">
        <f t="shared" si="202"/>
        <v>0</v>
      </c>
      <c r="G782" s="56">
        <f t="shared" si="202"/>
        <v>0</v>
      </c>
      <c r="H782" s="56">
        <f>COUNT(H767:H780)</f>
        <v>0</v>
      </c>
      <c r="I782" s="57">
        <f>SUM(B782:H782)</f>
        <v>0</v>
      </c>
      <c r="J782" s="56"/>
      <c r="K782" s="56"/>
      <c r="L782" s="59"/>
      <c r="M782" s="59"/>
      <c r="N782" s="59"/>
      <c r="O782" s="59"/>
      <c r="P782" s="59"/>
      <c r="Q782" s="17"/>
      <c r="R782" s="36"/>
      <c r="S782" s="36"/>
      <c r="T782" s="36"/>
      <c r="U782" s="36"/>
      <c r="V782" s="36"/>
    </row>
    <row r="783" spans="1:22" x14ac:dyDescent="0.2">
      <c r="A783" s="244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36"/>
      <c r="S783" s="36"/>
      <c r="T783" s="36"/>
      <c r="U783" s="177"/>
      <c r="V783" s="176" t="str">
        <f>IF(SUM(V767:V780)&gt;0, (AVERAGE(V767:V780)), "")</f>
        <v/>
      </c>
    </row>
    <row r="784" spans="1:22" x14ac:dyDescent="0.2">
      <c r="A784" s="245" t="s">
        <v>2</v>
      </c>
      <c r="B784" s="37"/>
      <c r="C784" s="38">
        <f>C765+1</f>
        <v>31</v>
      </c>
      <c r="D784" s="39"/>
      <c r="E784" s="39"/>
      <c r="F784" s="39"/>
      <c r="G784" s="39"/>
      <c r="H784" s="39"/>
      <c r="I784" s="39"/>
      <c r="J784" s="39"/>
      <c r="K784" s="39"/>
      <c r="L784" s="40" t="str">
        <f>Start!$D$27</f>
        <v>Ju</v>
      </c>
      <c r="M784" s="40" t="str">
        <f>Start!$E$27</f>
        <v>Hi</v>
      </c>
      <c r="N784" s="40" t="str">
        <f>Start!$F$27</f>
        <v>Su</v>
      </c>
      <c r="O784" s="40" t="str">
        <f>Start!$G$27</f>
        <v>Py</v>
      </c>
      <c r="P784" s="179" t="s">
        <v>75</v>
      </c>
      <c r="Q784" s="41" t="s">
        <v>3</v>
      </c>
      <c r="R784" s="36"/>
      <c r="S784" s="36"/>
      <c r="T784" s="36"/>
      <c r="U784" s="36"/>
      <c r="V784" s="36"/>
    </row>
    <row r="785" spans="1:22" x14ac:dyDescent="0.2">
      <c r="A785" s="246"/>
      <c r="B785" s="42">
        <v>1</v>
      </c>
      <c r="C785" s="43">
        <v>2</v>
      </c>
      <c r="D785" s="44">
        <v>3</v>
      </c>
      <c r="E785" s="45">
        <v>4</v>
      </c>
      <c r="F785" s="46">
        <v>5</v>
      </c>
      <c r="G785" s="47">
        <v>6</v>
      </c>
      <c r="H785" s="235">
        <v>7</v>
      </c>
      <c r="I785" s="48" t="s">
        <v>4</v>
      </c>
      <c r="J785" s="49" t="s">
        <v>58</v>
      </c>
      <c r="K785" s="49" t="s">
        <v>59</v>
      </c>
      <c r="L785" s="50" t="s">
        <v>5</v>
      </c>
      <c r="M785" s="50" t="s">
        <v>5</v>
      </c>
      <c r="N785" s="50" t="s">
        <v>5</v>
      </c>
      <c r="O785" s="173" t="s">
        <v>5</v>
      </c>
      <c r="P785" s="173" t="s">
        <v>15</v>
      </c>
      <c r="Q785" s="51"/>
      <c r="R785" s="36"/>
      <c r="S785" s="36"/>
      <c r="T785" s="36"/>
      <c r="U785" s="36"/>
      <c r="V785" s="36"/>
    </row>
    <row r="786" spans="1:22" x14ac:dyDescent="0.2">
      <c r="A786" s="247" t="s">
        <v>6</v>
      </c>
      <c r="B786" s="2"/>
      <c r="C786" s="2"/>
      <c r="D786" s="2"/>
      <c r="E786" s="2"/>
      <c r="F786" s="2"/>
      <c r="G786" s="2"/>
      <c r="H786" s="2"/>
      <c r="I786" s="52">
        <f t="shared" ref="I786:I799" si="203">SUM(B786:H786)</f>
        <v>0</v>
      </c>
      <c r="J786" s="3"/>
      <c r="K786" s="3"/>
      <c r="L786" s="4"/>
      <c r="M786" s="4"/>
      <c r="N786" s="4"/>
      <c r="O786" s="4"/>
      <c r="P786" s="4"/>
      <c r="Q786" s="5"/>
      <c r="R786" s="36"/>
      <c r="S786" s="36"/>
      <c r="T786" s="36"/>
      <c r="U786" s="36"/>
      <c r="V786" s="176" t="str">
        <f t="shared" ref="V786:V799" si="204">IF(SUM(L786:O786)&gt;0, (SUM(B786:D786,G786,F786)/SUM(L786:O786)/1440), "")</f>
        <v/>
      </c>
    </row>
    <row r="787" spans="1:22" x14ac:dyDescent="0.2">
      <c r="A787" s="248">
        <f>A780+1</f>
        <v>42947</v>
      </c>
      <c r="B787" s="6"/>
      <c r="C787" s="6"/>
      <c r="D787" s="6"/>
      <c r="E787" s="6"/>
      <c r="F787" s="6"/>
      <c r="G787" s="6"/>
      <c r="H787" s="6"/>
      <c r="I787" s="53">
        <f t="shared" si="203"/>
        <v>0</v>
      </c>
      <c r="J787" s="7"/>
      <c r="K787" s="7"/>
      <c r="L787" s="8"/>
      <c r="M787" s="8"/>
      <c r="N787" s="8"/>
      <c r="O787" s="8"/>
      <c r="P787" s="8"/>
      <c r="Q787" s="9"/>
      <c r="R787" s="36"/>
      <c r="S787" s="36"/>
      <c r="T787" s="36"/>
      <c r="U787" s="36"/>
      <c r="V787" s="176" t="str">
        <f t="shared" si="204"/>
        <v/>
      </c>
    </row>
    <row r="788" spans="1:22" x14ac:dyDescent="0.2">
      <c r="A788" s="247" t="s">
        <v>8</v>
      </c>
      <c r="B788" s="2"/>
      <c r="C788" s="2"/>
      <c r="D788" s="2"/>
      <c r="E788" s="2"/>
      <c r="F788" s="2"/>
      <c r="G788" s="2"/>
      <c r="H788" s="2"/>
      <c r="I788" s="52">
        <f t="shared" si="203"/>
        <v>0</v>
      </c>
      <c r="J788" s="3"/>
      <c r="K788" s="3"/>
      <c r="L788" s="4"/>
      <c r="M788" s="4"/>
      <c r="N788" s="4"/>
      <c r="O788" s="4"/>
      <c r="P788" s="4"/>
      <c r="Q788" s="5"/>
      <c r="R788" s="36"/>
      <c r="S788" s="36"/>
      <c r="T788" s="36"/>
      <c r="U788" s="36"/>
      <c r="V788" s="176" t="str">
        <f t="shared" si="204"/>
        <v/>
      </c>
    </row>
    <row r="789" spans="1:22" x14ac:dyDescent="0.2">
      <c r="A789" s="248">
        <f>A787+1</f>
        <v>42948</v>
      </c>
      <c r="B789" s="10"/>
      <c r="C789" s="10"/>
      <c r="D789" s="10"/>
      <c r="E789" s="10"/>
      <c r="F789" s="10"/>
      <c r="G789" s="10"/>
      <c r="H789" s="10"/>
      <c r="I789" s="54">
        <f t="shared" si="203"/>
        <v>0</v>
      </c>
      <c r="J789" s="11"/>
      <c r="K789" s="11"/>
      <c r="L789" s="12"/>
      <c r="M789" s="13"/>
      <c r="N789" s="13"/>
      <c r="O789" s="13"/>
      <c r="P789" s="13"/>
      <c r="Q789" s="34"/>
      <c r="R789" s="36"/>
      <c r="S789" s="36"/>
      <c r="T789" s="36"/>
      <c r="U789" s="36"/>
      <c r="V789" s="176" t="str">
        <f t="shared" si="204"/>
        <v/>
      </c>
    </row>
    <row r="790" spans="1:22" x14ac:dyDescent="0.2">
      <c r="A790" s="247" t="s">
        <v>10</v>
      </c>
      <c r="B790" s="2"/>
      <c r="C790" s="2"/>
      <c r="D790" s="2"/>
      <c r="E790" s="2"/>
      <c r="F790" s="2"/>
      <c r="G790" s="143"/>
      <c r="H790" s="143"/>
      <c r="I790" s="52">
        <f t="shared" si="203"/>
        <v>0</v>
      </c>
      <c r="J790" s="3"/>
      <c r="K790" s="3"/>
      <c r="L790" s="4"/>
      <c r="M790" s="4"/>
      <c r="N790" s="4"/>
      <c r="O790" s="4"/>
      <c r="P790" s="4"/>
      <c r="Q790" s="5"/>
      <c r="R790" s="36"/>
      <c r="S790" s="36"/>
      <c r="T790" s="36"/>
      <c r="U790" s="36"/>
      <c r="V790" s="176" t="str">
        <f t="shared" si="204"/>
        <v/>
      </c>
    </row>
    <row r="791" spans="1:22" x14ac:dyDescent="0.2">
      <c r="A791" s="249">
        <f>A789+1</f>
        <v>42949</v>
      </c>
      <c r="B791" s="6"/>
      <c r="C791" s="6"/>
      <c r="D791" s="6"/>
      <c r="E791" s="6"/>
      <c r="F791" s="6"/>
      <c r="G791" s="6"/>
      <c r="H791" s="6"/>
      <c r="I791" s="53">
        <f t="shared" si="203"/>
        <v>0</v>
      </c>
      <c r="J791" s="7"/>
      <c r="K791" s="7"/>
      <c r="L791" s="14"/>
      <c r="M791" s="8"/>
      <c r="N791" s="8"/>
      <c r="O791" s="8"/>
      <c r="P791" s="8"/>
      <c r="Q791" s="34"/>
      <c r="R791" s="36"/>
      <c r="S791" s="36"/>
      <c r="T791" s="36"/>
      <c r="U791" s="36"/>
      <c r="V791" s="176" t="str">
        <f t="shared" si="204"/>
        <v/>
      </c>
    </row>
    <row r="792" spans="1:22" x14ac:dyDescent="0.2">
      <c r="A792" s="249" t="s">
        <v>12</v>
      </c>
      <c r="B792" s="2"/>
      <c r="C792" s="2"/>
      <c r="D792" s="2"/>
      <c r="E792" s="2"/>
      <c r="F792" s="2"/>
      <c r="G792" s="2"/>
      <c r="H792" s="2"/>
      <c r="I792" s="52">
        <f t="shared" si="203"/>
        <v>0</v>
      </c>
      <c r="J792" s="3"/>
      <c r="K792" s="3"/>
      <c r="L792" s="4"/>
      <c r="M792" s="4"/>
      <c r="N792" s="4"/>
      <c r="O792" s="4"/>
      <c r="P792" s="4"/>
      <c r="Q792" s="5"/>
      <c r="R792" s="36"/>
      <c r="S792" s="36"/>
      <c r="T792" s="36"/>
      <c r="U792" s="36"/>
      <c r="V792" s="176" t="str">
        <f t="shared" si="204"/>
        <v/>
      </c>
    </row>
    <row r="793" spans="1:22" x14ac:dyDescent="0.2">
      <c r="A793" s="249">
        <f t="shared" ref="A793:A799" si="205">A791+1</f>
        <v>42950</v>
      </c>
      <c r="B793" s="10"/>
      <c r="C793" s="10"/>
      <c r="D793" s="10"/>
      <c r="E793" s="10"/>
      <c r="F793" s="6"/>
      <c r="G793" s="10"/>
      <c r="H793" s="10"/>
      <c r="I793" s="54">
        <f t="shared" si="203"/>
        <v>0</v>
      </c>
      <c r="J793" s="11"/>
      <c r="K793" s="11"/>
      <c r="L793" s="12"/>
      <c r="M793" s="13"/>
      <c r="N793" s="13"/>
      <c r="O793" s="13"/>
      <c r="P793" s="13"/>
      <c r="Q793" s="9"/>
      <c r="R793" s="36"/>
      <c r="S793" s="36"/>
      <c r="T793" s="36"/>
      <c r="U793" s="36"/>
      <c r="V793" s="176" t="str">
        <f t="shared" si="204"/>
        <v/>
      </c>
    </row>
    <row r="794" spans="1:22" x14ac:dyDescent="0.2">
      <c r="A794" s="247" t="s">
        <v>11</v>
      </c>
      <c r="B794" s="2"/>
      <c r="C794" s="2"/>
      <c r="D794" s="2"/>
      <c r="E794" s="2"/>
      <c r="F794" s="2"/>
      <c r="G794" s="2"/>
      <c r="H794" s="2"/>
      <c r="I794" s="52">
        <f t="shared" si="203"/>
        <v>0</v>
      </c>
      <c r="J794" s="3"/>
      <c r="K794" s="3"/>
      <c r="L794" s="4"/>
      <c r="M794" s="4"/>
      <c r="N794" s="4"/>
      <c r="O794" s="4"/>
      <c r="P794" s="4"/>
      <c r="Q794" s="5"/>
      <c r="R794" s="36"/>
      <c r="S794" s="36"/>
      <c r="T794" s="36"/>
      <c r="U794" s="36"/>
      <c r="V794" s="176" t="str">
        <f t="shared" si="204"/>
        <v/>
      </c>
    </row>
    <row r="795" spans="1:22" x14ac:dyDescent="0.2">
      <c r="A795" s="249">
        <f t="shared" si="205"/>
        <v>42951</v>
      </c>
      <c r="B795" s="10"/>
      <c r="C795" s="10"/>
      <c r="D795" s="10"/>
      <c r="E795" s="10"/>
      <c r="F795" s="10"/>
      <c r="G795" s="10"/>
      <c r="H795" s="10"/>
      <c r="I795" s="54">
        <f t="shared" si="203"/>
        <v>0</v>
      </c>
      <c r="J795" s="11"/>
      <c r="K795" s="11"/>
      <c r="L795" s="12"/>
      <c r="M795" s="13"/>
      <c r="N795" s="13"/>
      <c r="O795" s="13"/>
      <c r="P795" s="13"/>
      <c r="Q795" s="9"/>
      <c r="R795" s="36"/>
      <c r="S795" s="36"/>
      <c r="T795" s="36"/>
      <c r="U795" s="36"/>
      <c r="V795" s="176" t="str">
        <f t="shared" si="204"/>
        <v/>
      </c>
    </row>
    <row r="796" spans="1:22" x14ac:dyDescent="0.2">
      <c r="A796" s="247" t="s">
        <v>9</v>
      </c>
      <c r="B796" s="2"/>
      <c r="C796" s="2"/>
      <c r="D796" s="2"/>
      <c r="E796" s="2"/>
      <c r="F796" s="2"/>
      <c r="G796" s="2"/>
      <c r="H796" s="2"/>
      <c r="I796" s="52">
        <f t="shared" si="203"/>
        <v>0</v>
      </c>
      <c r="J796" s="3"/>
      <c r="K796" s="3"/>
      <c r="L796" s="4"/>
      <c r="M796" s="4"/>
      <c r="N796" s="4"/>
      <c r="O796" s="4"/>
      <c r="P796" s="4"/>
      <c r="Q796" s="214"/>
      <c r="R796" s="36"/>
      <c r="S796" s="36"/>
      <c r="T796" s="36"/>
      <c r="U796" s="36"/>
      <c r="V796" s="176" t="str">
        <f t="shared" si="204"/>
        <v/>
      </c>
    </row>
    <row r="797" spans="1:22" x14ac:dyDescent="0.2">
      <c r="A797" s="249">
        <f t="shared" si="205"/>
        <v>42952</v>
      </c>
      <c r="B797" s="10"/>
      <c r="C797" s="10"/>
      <c r="D797" s="10"/>
      <c r="E797" s="10"/>
      <c r="F797" s="10"/>
      <c r="G797" s="10"/>
      <c r="H797" s="10"/>
      <c r="I797" s="54">
        <f t="shared" si="203"/>
        <v>0</v>
      </c>
      <c r="J797" s="11"/>
      <c r="K797" s="11"/>
      <c r="L797" s="12"/>
      <c r="M797" s="13"/>
      <c r="N797" s="13"/>
      <c r="O797" s="13"/>
      <c r="P797" s="13"/>
      <c r="Q797" s="9"/>
      <c r="R797" s="36"/>
      <c r="S797" s="36"/>
      <c r="T797" s="36"/>
      <c r="U797" s="36"/>
      <c r="V797" s="176" t="str">
        <f t="shared" si="204"/>
        <v/>
      </c>
    </row>
    <row r="798" spans="1:22" x14ac:dyDescent="0.2">
      <c r="A798" s="247" t="s">
        <v>7</v>
      </c>
      <c r="B798" s="2"/>
      <c r="C798" s="2"/>
      <c r="D798" s="2"/>
      <c r="E798" s="2"/>
      <c r="F798" s="2"/>
      <c r="G798" s="2"/>
      <c r="H798" s="2"/>
      <c r="I798" s="52">
        <f t="shared" si="203"/>
        <v>0</v>
      </c>
      <c r="J798" s="3"/>
      <c r="K798" s="3"/>
      <c r="L798" s="4"/>
      <c r="M798" s="4"/>
      <c r="N798" s="4"/>
      <c r="O798" s="4"/>
      <c r="P798" s="4"/>
      <c r="Q798" s="214"/>
      <c r="R798" s="36"/>
      <c r="S798" s="36"/>
      <c r="T798" s="36"/>
      <c r="U798" s="36"/>
      <c r="V798" s="176" t="str">
        <f t="shared" si="204"/>
        <v/>
      </c>
    </row>
    <row r="799" spans="1:22" x14ac:dyDescent="0.2">
      <c r="A799" s="249">
        <f t="shared" si="205"/>
        <v>42953</v>
      </c>
      <c r="B799" s="15"/>
      <c r="C799" s="15"/>
      <c r="D799" s="15"/>
      <c r="E799" s="15"/>
      <c r="F799" s="15"/>
      <c r="G799" s="15"/>
      <c r="H799" s="15"/>
      <c r="I799" s="54">
        <f t="shared" si="203"/>
        <v>0</v>
      </c>
      <c r="J799" s="16"/>
      <c r="K799" s="16"/>
      <c r="L799" s="12"/>
      <c r="M799" s="13"/>
      <c r="N799" s="13"/>
      <c r="O799" s="13"/>
      <c r="P799" s="13"/>
      <c r="Q799" s="9"/>
      <c r="R799" s="36"/>
      <c r="S799" s="36"/>
      <c r="T799" s="36"/>
      <c r="U799" s="36"/>
      <c r="V799" s="176" t="str">
        <f t="shared" si="204"/>
        <v/>
      </c>
    </row>
    <row r="800" spans="1:22" x14ac:dyDescent="0.2">
      <c r="A800" s="247" t="s">
        <v>4</v>
      </c>
      <c r="B800" s="56">
        <f t="shared" ref="B800:G800" si="206">SUM(B786:B799)</f>
        <v>0</v>
      </c>
      <c r="C800" s="56">
        <f t="shared" si="206"/>
        <v>0</v>
      </c>
      <c r="D800" s="56">
        <f t="shared" si="206"/>
        <v>0</v>
      </c>
      <c r="E800" s="56">
        <f t="shared" si="206"/>
        <v>0</v>
      </c>
      <c r="F800" s="56">
        <f t="shared" si="206"/>
        <v>0</v>
      </c>
      <c r="G800" s="56">
        <f t="shared" si="206"/>
        <v>0</v>
      </c>
      <c r="H800" s="56">
        <f>SUM(H786:H799)</f>
        <v>0</v>
      </c>
      <c r="I800" s="57">
        <f>SUM(I786:I799)</f>
        <v>0</v>
      </c>
      <c r="J800" s="56" t="str">
        <f>IF(SUM(J786:J799)&gt;0, AVERAGE(J786:J799), "")</f>
        <v/>
      </c>
      <c r="K800" s="56" t="str">
        <f>IF(SUM(K786:K799)&gt;0, AVERAGE(K786:K799), "")</f>
        <v/>
      </c>
      <c r="L800" s="58">
        <f>SUM(L786:L799)</f>
        <v>0</v>
      </c>
      <c r="M800" s="58">
        <f>SUM(M786:M799)</f>
        <v>0</v>
      </c>
      <c r="N800" s="58">
        <f>SUM(N786:N799)</f>
        <v>0</v>
      </c>
      <c r="O800" s="58">
        <f>SUM(O786:O799)</f>
        <v>0</v>
      </c>
      <c r="P800" s="58">
        <f>SUM(P786:P799)</f>
        <v>0</v>
      </c>
      <c r="Q800" s="5"/>
      <c r="R800" s="36"/>
      <c r="S800" s="36"/>
      <c r="T800" s="36"/>
      <c r="U800" s="36"/>
      <c r="V800" s="36"/>
    </row>
    <row r="801" spans="1:22" x14ac:dyDescent="0.2">
      <c r="A801" s="250" t="s">
        <v>13</v>
      </c>
      <c r="B801" s="56">
        <f t="shared" ref="B801:G801" si="207">COUNT(B786:B799)</f>
        <v>0</v>
      </c>
      <c r="C801" s="56">
        <f t="shared" si="207"/>
        <v>0</v>
      </c>
      <c r="D801" s="56">
        <f t="shared" si="207"/>
        <v>0</v>
      </c>
      <c r="E801" s="56">
        <f t="shared" si="207"/>
        <v>0</v>
      </c>
      <c r="F801" s="56">
        <f t="shared" si="207"/>
        <v>0</v>
      </c>
      <c r="G801" s="56">
        <f t="shared" si="207"/>
        <v>0</v>
      </c>
      <c r="H801" s="56">
        <f>COUNT(H786:H799)</f>
        <v>0</v>
      </c>
      <c r="I801" s="57">
        <f>SUM(B801:H801)</f>
        <v>0</v>
      </c>
      <c r="J801" s="56"/>
      <c r="K801" s="56"/>
      <c r="L801" s="59"/>
      <c r="M801" s="59"/>
      <c r="N801" s="59"/>
      <c r="O801" s="59"/>
      <c r="P801" s="59"/>
      <c r="Q801" s="17"/>
      <c r="R801" s="36"/>
      <c r="S801" s="36"/>
      <c r="T801" s="36"/>
      <c r="U801" s="36"/>
      <c r="V801" s="36"/>
    </row>
    <row r="802" spans="1:22" x14ac:dyDescent="0.2">
      <c r="A802" s="244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36"/>
      <c r="S802" s="36"/>
      <c r="T802" s="36"/>
      <c r="U802" s="177"/>
      <c r="V802" s="176" t="str">
        <f>IF(SUM(V786:V799)&gt;0, (AVERAGE(V786:V799)), "")</f>
        <v/>
      </c>
    </row>
    <row r="803" spans="1:22" x14ac:dyDescent="0.2">
      <c r="A803" s="245" t="s">
        <v>2</v>
      </c>
      <c r="B803" s="37"/>
      <c r="C803" s="38">
        <f>C784+1</f>
        <v>32</v>
      </c>
      <c r="D803" s="39"/>
      <c r="E803" s="39"/>
      <c r="F803" s="39"/>
      <c r="G803" s="39"/>
      <c r="H803" s="39"/>
      <c r="I803" s="39"/>
      <c r="J803" s="39"/>
      <c r="K803" s="39"/>
      <c r="L803" s="40" t="str">
        <f>Start!$D$27</f>
        <v>Ju</v>
      </c>
      <c r="M803" s="40" t="str">
        <f>Start!$E$27</f>
        <v>Hi</v>
      </c>
      <c r="N803" s="40" t="str">
        <f>Start!$F$27</f>
        <v>Su</v>
      </c>
      <c r="O803" s="40" t="str">
        <f>Start!$G$27</f>
        <v>Py</v>
      </c>
      <c r="P803" s="179" t="s">
        <v>75</v>
      </c>
      <c r="Q803" s="41" t="s">
        <v>3</v>
      </c>
      <c r="R803" s="36"/>
      <c r="S803" s="36"/>
      <c r="T803" s="36"/>
      <c r="U803" s="36"/>
      <c r="V803" s="36"/>
    </row>
    <row r="804" spans="1:22" x14ac:dyDescent="0.2">
      <c r="A804" s="246"/>
      <c r="B804" s="42">
        <v>1</v>
      </c>
      <c r="C804" s="43">
        <v>2</v>
      </c>
      <c r="D804" s="44">
        <v>3</v>
      </c>
      <c r="E804" s="45">
        <v>4</v>
      </c>
      <c r="F804" s="46">
        <v>5</v>
      </c>
      <c r="G804" s="47">
        <v>6</v>
      </c>
      <c r="H804" s="235">
        <v>7</v>
      </c>
      <c r="I804" s="48" t="s">
        <v>4</v>
      </c>
      <c r="J804" s="49" t="s">
        <v>58</v>
      </c>
      <c r="K804" s="49" t="s">
        <v>59</v>
      </c>
      <c r="L804" s="50" t="s">
        <v>5</v>
      </c>
      <c r="M804" s="50" t="s">
        <v>5</v>
      </c>
      <c r="N804" s="50" t="s">
        <v>5</v>
      </c>
      <c r="O804" s="173" t="s">
        <v>5</v>
      </c>
      <c r="P804" s="173" t="s">
        <v>15</v>
      </c>
      <c r="Q804" s="51"/>
      <c r="R804" s="36"/>
      <c r="S804" s="36"/>
      <c r="T804" s="36"/>
      <c r="U804" s="36"/>
      <c r="V804" s="36"/>
    </row>
    <row r="805" spans="1:22" x14ac:dyDescent="0.2">
      <c r="A805" s="247" t="s">
        <v>6</v>
      </c>
      <c r="B805" s="2"/>
      <c r="C805" s="2"/>
      <c r="D805" s="2"/>
      <c r="E805" s="2"/>
      <c r="F805" s="2"/>
      <c r="G805" s="2"/>
      <c r="H805" s="2"/>
      <c r="I805" s="52">
        <f t="shared" ref="I805:I818" si="208">SUM(B805:H805)</f>
        <v>0</v>
      </c>
      <c r="J805" s="3"/>
      <c r="K805" s="3"/>
      <c r="L805" s="4"/>
      <c r="M805" s="4"/>
      <c r="N805" s="4"/>
      <c r="O805" s="4"/>
      <c r="P805" s="4"/>
      <c r="Q805" s="5"/>
      <c r="R805" s="36"/>
      <c r="S805" s="36"/>
      <c r="T805" s="36"/>
      <c r="U805" s="36"/>
      <c r="V805" s="176" t="str">
        <f t="shared" ref="V805:V818" si="209">IF(SUM(L805:O805)&gt;0, (SUM(B805:D805,G805,F805)/SUM(L805:O805)/1440), "")</f>
        <v/>
      </c>
    </row>
    <row r="806" spans="1:22" x14ac:dyDescent="0.2">
      <c r="A806" s="248">
        <f>A799+1</f>
        <v>42954</v>
      </c>
      <c r="B806" s="6"/>
      <c r="C806" s="6"/>
      <c r="D806" s="6"/>
      <c r="E806" s="6"/>
      <c r="F806" s="6"/>
      <c r="G806" s="6"/>
      <c r="H806" s="6"/>
      <c r="I806" s="53">
        <f t="shared" si="208"/>
        <v>0</v>
      </c>
      <c r="J806" s="7"/>
      <c r="K806" s="7"/>
      <c r="L806" s="8"/>
      <c r="M806" s="8"/>
      <c r="N806" s="8"/>
      <c r="O806" s="8"/>
      <c r="P806" s="8"/>
      <c r="Q806" s="9"/>
      <c r="R806" s="36"/>
      <c r="S806" s="36"/>
      <c r="T806" s="36"/>
      <c r="U806" s="36"/>
      <c r="V806" s="176" t="str">
        <f t="shared" si="209"/>
        <v/>
      </c>
    </row>
    <row r="807" spans="1:22" x14ac:dyDescent="0.2">
      <c r="A807" s="247" t="s">
        <v>8</v>
      </c>
      <c r="B807" s="2"/>
      <c r="C807" s="2"/>
      <c r="D807" s="2"/>
      <c r="E807" s="2"/>
      <c r="F807" s="2"/>
      <c r="G807" s="2"/>
      <c r="H807" s="2"/>
      <c r="I807" s="52">
        <f t="shared" si="208"/>
        <v>0</v>
      </c>
      <c r="J807" s="3"/>
      <c r="K807" s="3"/>
      <c r="L807" s="4"/>
      <c r="M807" s="4"/>
      <c r="N807" s="4"/>
      <c r="O807" s="4"/>
      <c r="P807" s="4"/>
      <c r="Q807" s="214"/>
      <c r="R807" s="36"/>
      <c r="S807" s="36"/>
      <c r="T807" s="36"/>
      <c r="U807" s="36"/>
      <c r="V807" s="176" t="str">
        <f t="shared" si="209"/>
        <v/>
      </c>
    </row>
    <row r="808" spans="1:22" x14ac:dyDescent="0.2">
      <c r="A808" s="248">
        <f>A806+1</f>
        <v>42955</v>
      </c>
      <c r="B808" s="10"/>
      <c r="C808" s="10"/>
      <c r="D808" s="10"/>
      <c r="E808" s="10"/>
      <c r="F808" s="10"/>
      <c r="G808" s="10"/>
      <c r="H808" s="10"/>
      <c r="I808" s="54">
        <f t="shared" si="208"/>
        <v>0</v>
      </c>
      <c r="J808" s="11"/>
      <c r="K808" s="11"/>
      <c r="L808" s="12"/>
      <c r="M808" s="13"/>
      <c r="N808" s="13"/>
      <c r="O808" s="13"/>
      <c r="P808" s="13"/>
      <c r="Q808" s="9"/>
      <c r="R808" s="36"/>
      <c r="S808" s="36"/>
      <c r="T808" s="36"/>
      <c r="U808" s="36"/>
      <c r="V808" s="176" t="str">
        <f t="shared" si="209"/>
        <v/>
      </c>
    </row>
    <row r="809" spans="1:22" x14ac:dyDescent="0.2">
      <c r="A809" s="247" t="s">
        <v>10</v>
      </c>
      <c r="B809" s="2"/>
      <c r="C809" s="2"/>
      <c r="D809" s="2"/>
      <c r="E809" s="2"/>
      <c r="F809" s="2"/>
      <c r="G809" s="143"/>
      <c r="H809" s="143"/>
      <c r="I809" s="52">
        <f t="shared" si="208"/>
        <v>0</v>
      </c>
      <c r="J809" s="3"/>
      <c r="K809" s="3"/>
      <c r="L809" s="4"/>
      <c r="M809" s="4"/>
      <c r="N809" s="4"/>
      <c r="O809" s="4"/>
      <c r="P809" s="4"/>
      <c r="Q809" s="214"/>
      <c r="R809" s="36"/>
      <c r="S809" s="36"/>
      <c r="T809" s="36"/>
      <c r="U809" s="36"/>
      <c r="V809" s="176" t="str">
        <f t="shared" si="209"/>
        <v/>
      </c>
    </row>
    <row r="810" spans="1:22" x14ac:dyDescent="0.2">
      <c r="A810" s="249">
        <f>A808+1</f>
        <v>42956</v>
      </c>
      <c r="B810" s="6"/>
      <c r="C810" s="6"/>
      <c r="D810" s="6"/>
      <c r="E810" s="6"/>
      <c r="F810" s="6"/>
      <c r="G810" s="6"/>
      <c r="H810" s="6"/>
      <c r="I810" s="53">
        <f t="shared" si="208"/>
        <v>0</v>
      </c>
      <c r="J810" s="7"/>
      <c r="K810" s="7"/>
      <c r="L810" s="14"/>
      <c r="M810" s="8"/>
      <c r="N810" s="8"/>
      <c r="O810" s="8"/>
      <c r="P810" s="8"/>
      <c r="Q810" s="9"/>
      <c r="R810" s="36"/>
      <c r="S810" s="36"/>
      <c r="T810" s="36"/>
      <c r="U810" s="36"/>
      <c r="V810" s="176" t="str">
        <f t="shared" si="209"/>
        <v/>
      </c>
    </row>
    <row r="811" spans="1:22" x14ac:dyDescent="0.2">
      <c r="A811" s="249" t="s">
        <v>12</v>
      </c>
      <c r="B811" s="2"/>
      <c r="C811" s="2"/>
      <c r="D811" s="2"/>
      <c r="E811" s="2"/>
      <c r="F811" s="2"/>
      <c r="G811" s="2"/>
      <c r="H811" s="2"/>
      <c r="I811" s="52">
        <f t="shared" si="208"/>
        <v>0</v>
      </c>
      <c r="J811" s="3"/>
      <c r="K811" s="3"/>
      <c r="L811" s="4"/>
      <c r="M811" s="4"/>
      <c r="N811" s="4"/>
      <c r="O811" s="4"/>
      <c r="P811" s="4"/>
      <c r="Q811" s="5"/>
      <c r="R811" s="36"/>
      <c r="S811" s="36"/>
      <c r="T811" s="36"/>
      <c r="U811" s="36"/>
      <c r="V811" s="176" t="str">
        <f t="shared" si="209"/>
        <v/>
      </c>
    </row>
    <row r="812" spans="1:22" x14ac:dyDescent="0.2">
      <c r="A812" s="249">
        <f t="shared" ref="A812:A818" si="210">A810+1</f>
        <v>42957</v>
      </c>
      <c r="B812" s="10"/>
      <c r="C812" s="10"/>
      <c r="D812" s="10"/>
      <c r="E812" s="10"/>
      <c r="F812" s="10"/>
      <c r="G812" s="10"/>
      <c r="H812" s="10"/>
      <c r="I812" s="54">
        <f t="shared" si="208"/>
        <v>0</v>
      </c>
      <c r="J812" s="11"/>
      <c r="K812" s="11"/>
      <c r="L812" s="12"/>
      <c r="M812" s="13"/>
      <c r="N812" s="13"/>
      <c r="O812" s="13"/>
      <c r="P812" s="13"/>
      <c r="Q812" s="9"/>
      <c r="R812" s="36"/>
      <c r="S812" s="36"/>
      <c r="T812" s="36"/>
      <c r="U812" s="36"/>
      <c r="V812" s="176" t="str">
        <f t="shared" si="209"/>
        <v/>
      </c>
    </row>
    <row r="813" spans="1:22" x14ac:dyDescent="0.2">
      <c r="A813" s="247" t="s">
        <v>11</v>
      </c>
      <c r="B813" s="2"/>
      <c r="C813" s="2"/>
      <c r="D813" s="2"/>
      <c r="E813" s="2"/>
      <c r="F813" s="2"/>
      <c r="G813" s="2"/>
      <c r="H813" s="2"/>
      <c r="I813" s="52">
        <f t="shared" si="208"/>
        <v>0</v>
      </c>
      <c r="J813" s="3"/>
      <c r="K813" s="3"/>
      <c r="L813" s="4"/>
      <c r="M813" s="4"/>
      <c r="N813" s="4"/>
      <c r="O813" s="4"/>
      <c r="P813" s="4"/>
      <c r="Q813" s="5"/>
      <c r="R813" s="36"/>
      <c r="S813" s="36"/>
      <c r="T813" s="36"/>
      <c r="U813" s="36"/>
      <c r="V813" s="176" t="str">
        <f t="shared" si="209"/>
        <v/>
      </c>
    </row>
    <row r="814" spans="1:22" x14ac:dyDescent="0.2">
      <c r="A814" s="249">
        <f t="shared" si="210"/>
        <v>42958</v>
      </c>
      <c r="B814" s="10"/>
      <c r="C814" s="10"/>
      <c r="D814" s="10"/>
      <c r="E814" s="10"/>
      <c r="F814" s="10"/>
      <c r="G814" s="10"/>
      <c r="H814" s="10"/>
      <c r="I814" s="54">
        <f t="shared" si="208"/>
        <v>0</v>
      </c>
      <c r="J814" s="11"/>
      <c r="K814" s="11"/>
      <c r="L814" s="12"/>
      <c r="M814" s="13"/>
      <c r="N814" s="13"/>
      <c r="O814" s="13"/>
      <c r="P814" s="13"/>
      <c r="Q814" s="34"/>
      <c r="R814" s="36"/>
      <c r="S814" s="36"/>
      <c r="T814" s="36"/>
      <c r="U814" s="36"/>
      <c r="V814" s="176" t="str">
        <f t="shared" si="209"/>
        <v/>
      </c>
    </row>
    <row r="815" spans="1:22" x14ac:dyDescent="0.2">
      <c r="A815" s="247" t="s">
        <v>9</v>
      </c>
      <c r="B815" s="2"/>
      <c r="C815" s="2"/>
      <c r="D815" s="2"/>
      <c r="E815" s="2"/>
      <c r="F815" s="2"/>
      <c r="G815" s="2"/>
      <c r="H815" s="2"/>
      <c r="I815" s="52">
        <f t="shared" si="208"/>
        <v>0</v>
      </c>
      <c r="J815" s="3"/>
      <c r="K815" s="3"/>
      <c r="L815" s="4"/>
      <c r="M815" s="4"/>
      <c r="N815" s="4"/>
      <c r="O815" s="4"/>
      <c r="P815" s="4"/>
      <c r="Q815" s="214"/>
      <c r="R815" s="36"/>
      <c r="S815" s="36"/>
      <c r="T815" s="36"/>
      <c r="U815" s="36"/>
      <c r="V815" s="176" t="str">
        <f t="shared" si="209"/>
        <v/>
      </c>
    </row>
    <row r="816" spans="1:22" x14ac:dyDescent="0.2">
      <c r="A816" s="249">
        <f t="shared" si="210"/>
        <v>42959</v>
      </c>
      <c r="B816" s="10"/>
      <c r="C816" s="10"/>
      <c r="D816" s="10"/>
      <c r="E816" s="10"/>
      <c r="F816" s="10"/>
      <c r="G816" s="10"/>
      <c r="H816" s="10"/>
      <c r="I816" s="54">
        <f t="shared" si="208"/>
        <v>0</v>
      </c>
      <c r="J816" s="11"/>
      <c r="K816" s="11"/>
      <c r="L816" s="12"/>
      <c r="M816" s="13"/>
      <c r="N816" s="13"/>
      <c r="O816" s="13"/>
      <c r="P816" s="13"/>
      <c r="Q816" s="9"/>
      <c r="R816" s="36"/>
      <c r="S816" s="36"/>
      <c r="T816" s="36"/>
      <c r="U816" s="36"/>
      <c r="V816" s="176" t="str">
        <f t="shared" si="209"/>
        <v/>
      </c>
    </row>
    <row r="817" spans="1:22" x14ac:dyDescent="0.2">
      <c r="A817" s="247" t="s">
        <v>7</v>
      </c>
      <c r="B817" s="2"/>
      <c r="C817" s="2"/>
      <c r="D817" s="2"/>
      <c r="E817" s="2"/>
      <c r="F817" s="2"/>
      <c r="G817" s="2"/>
      <c r="H817" s="2"/>
      <c r="I817" s="52">
        <f t="shared" si="208"/>
        <v>0</v>
      </c>
      <c r="J817" s="3"/>
      <c r="K817" s="3"/>
      <c r="L817" s="4"/>
      <c r="M817" s="4"/>
      <c r="N817" s="4"/>
      <c r="O817" s="4"/>
      <c r="P817" s="4"/>
      <c r="Q817" s="5"/>
      <c r="R817" s="36"/>
      <c r="S817" s="36"/>
      <c r="T817" s="36"/>
      <c r="U817" s="36"/>
      <c r="V817" s="176" t="str">
        <f t="shared" si="209"/>
        <v/>
      </c>
    </row>
    <row r="818" spans="1:22" x14ac:dyDescent="0.2">
      <c r="A818" s="249">
        <f t="shared" si="210"/>
        <v>42960</v>
      </c>
      <c r="B818" s="15"/>
      <c r="C818" s="15"/>
      <c r="D818" s="15"/>
      <c r="E818" s="15"/>
      <c r="F818" s="15"/>
      <c r="G818" s="15"/>
      <c r="H818" s="15"/>
      <c r="I818" s="54">
        <f t="shared" si="208"/>
        <v>0</v>
      </c>
      <c r="J818" s="16"/>
      <c r="K818" s="16"/>
      <c r="L818" s="12"/>
      <c r="M818" s="13"/>
      <c r="N818" s="13"/>
      <c r="O818" s="13"/>
      <c r="P818" s="13"/>
      <c r="Q818" s="9"/>
      <c r="R818" s="36"/>
      <c r="S818" s="36"/>
      <c r="T818" s="36"/>
      <c r="U818" s="36"/>
      <c r="V818" s="176" t="str">
        <f t="shared" si="209"/>
        <v/>
      </c>
    </row>
    <row r="819" spans="1:22" x14ac:dyDescent="0.2">
      <c r="A819" s="247" t="s">
        <v>4</v>
      </c>
      <c r="B819" s="56">
        <f t="shared" ref="B819:I819" si="211">SUM(B805:B818)</f>
        <v>0</v>
      </c>
      <c r="C819" s="56">
        <f t="shared" si="211"/>
        <v>0</v>
      </c>
      <c r="D819" s="56">
        <f t="shared" si="211"/>
        <v>0</v>
      </c>
      <c r="E819" s="56">
        <f t="shared" si="211"/>
        <v>0</v>
      </c>
      <c r="F819" s="56">
        <f t="shared" si="211"/>
        <v>0</v>
      </c>
      <c r="G819" s="56">
        <f t="shared" si="211"/>
        <v>0</v>
      </c>
      <c r="H819" s="56">
        <f t="shared" si="211"/>
        <v>0</v>
      </c>
      <c r="I819" s="57">
        <f t="shared" si="211"/>
        <v>0</v>
      </c>
      <c r="J819" s="56" t="str">
        <f>IF(SUM(J805:J818)&gt;0, AVERAGE(J805:J818), "")</f>
        <v/>
      </c>
      <c r="K819" s="56" t="str">
        <f>IF(SUM(K805:K818)&gt;0, AVERAGE(K805:K818), "")</f>
        <v/>
      </c>
      <c r="L819" s="58">
        <f>SUM(L805:L818)</f>
        <v>0</v>
      </c>
      <c r="M819" s="58">
        <f>SUM(M805:M818)</f>
        <v>0</v>
      </c>
      <c r="N819" s="58">
        <f>SUM(N805:N818)</f>
        <v>0</v>
      </c>
      <c r="O819" s="58">
        <f>SUM(O805:O818)</f>
        <v>0</v>
      </c>
      <c r="P819" s="58">
        <f>SUM(P805:P818)</f>
        <v>0</v>
      </c>
      <c r="Q819" s="5"/>
      <c r="R819" s="36"/>
      <c r="S819" s="36"/>
      <c r="T819" s="36"/>
      <c r="U819" s="36"/>
      <c r="V819" s="36"/>
    </row>
    <row r="820" spans="1:22" x14ac:dyDescent="0.2">
      <c r="A820" s="250" t="s">
        <v>13</v>
      </c>
      <c r="B820" s="56">
        <f t="shared" ref="B820:H820" si="212">COUNT(B805:B818)</f>
        <v>0</v>
      </c>
      <c r="C820" s="56">
        <f t="shared" si="212"/>
        <v>0</v>
      </c>
      <c r="D820" s="56">
        <f t="shared" si="212"/>
        <v>0</v>
      </c>
      <c r="E820" s="56">
        <f t="shared" si="212"/>
        <v>0</v>
      </c>
      <c r="F820" s="56">
        <f t="shared" si="212"/>
        <v>0</v>
      </c>
      <c r="G820" s="56">
        <f t="shared" si="212"/>
        <v>0</v>
      </c>
      <c r="H820" s="56">
        <f t="shared" si="212"/>
        <v>0</v>
      </c>
      <c r="I820" s="57">
        <f>SUM(B820:H820)</f>
        <v>0</v>
      </c>
      <c r="J820" s="56"/>
      <c r="K820" s="56"/>
      <c r="L820" s="59"/>
      <c r="M820" s="59"/>
      <c r="N820" s="59"/>
      <c r="O820" s="59"/>
      <c r="P820" s="59"/>
      <c r="Q820" s="17"/>
      <c r="R820" s="36"/>
      <c r="S820" s="36"/>
      <c r="T820" s="36"/>
      <c r="U820" s="36"/>
      <c r="V820" s="36"/>
    </row>
    <row r="821" spans="1:22" x14ac:dyDescent="0.2">
      <c r="A821" s="244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36"/>
      <c r="S821" s="36"/>
      <c r="T821" s="36"/>
      <c r="U821" s="177"/>
      <c r="V821" s="176" t="str">
        <f>IF(SUM(V805:V818)&gt;0, (AVERAGE(V805:V818)), "")</f>
        <v/>
      </c>
    </row>
    <row r="822" spans="1:22" x14ac:dyDescent="0.2">
      <c r="A822" s="245" t="s">
        <v>2</v>
      </c>
      <c r="B822" s="37"/>
      <c r="C822" s="38">
        <f>C803+1</f>
        <v>33</v>
      </c>
      <c r="D822" s="39"/>
      <c r="E822" s="39"/>
      <c r="F822" s="39"/>
      <c r="G822" s="39"/>
      <c r="H822" s="39"/>
      <c r="I822" s="39"/>
      <c r="J822" s="39"/>
      <c r="K822" s="39"/>
      <c r="L822" s="40" t="str">
        <f>Start!$D$27</f>
        <v>Ju</v>
      </c>
      <c r="M822" s="40" t="str">
        <f>Start!$E$27</f>
        <v>Hi</v>
      </c>
      <c r="N822" s="40" t="str">
        <f>Start!$F$27</f>
        <v>Su</v>
      </c>
      <c r="O822" s="40" t="str">
        <f>Start!$G$27</f>
        <v>Py</v>
      </c>
      <c r="P822" s="179" t="s">
        <v>75</v>
      </c>
      <c r="Q822" s="41" t="s">
        <v>3</v>
      </c>
      <c r="R822" s="36"/>
      <c r="S822" s="36"/>
      <c r="T822" s="36"/>
      <c r="U822" s="36"/>
      <c r="V822" s="36"/>
    </row>
    <row r="823" spans="1:22" x14ac:dyDescent="0.2">
      <c r="A823" s="246"/>
      <c r="B823" s="42">
        <v>1</v>
      </c>
      <c r="C823" s="43">
        <v>2</v>
      </c>
      <c r="D823" s="44">
        <v>3</v>
      </c>
      <c r="E823" s="45">
        <v>4</v>
      </c>
      <c r="F823" s="46">
        <v>5</v>
      </c>
      <c r="G823" s="47">
        <v>6</v>
      </c>
      <c r="H823" s="235">
        <v>7</v>
      </c>
      <c r="I823" s="48" t="s">
        <v>4</v>
      </c>
      <c r="J823" s="49" t="s">
        <v>58</v>
      </c>
      <c r="K823" s="49" t="s">
        <v>59</v>
      </c>
      <c r="L823" s="50" t="s">
        <v>5</v>
      </c>
      <c r="M823" s="50" t="s">
        <v>5</v>
      </c>
      <c r="N823" s="50" t="s">
        <v>5</v>
      </c>
      <c r="O823" s="173" t="s">
        <v>5</v>
      </c>
      <c r="P823" s="173" t="s">
        <v>15</v>
      </c>
      <c r="Q823" s="51"/>
      <c r="R823" s="36"/>
      <c r="S823" s="36"/>
      <c r="T823" s="36"/>
      <c r="U823" s="36"/>
      <c r="V823" s="36"/>
    </row>
    <row r="824" spans="1:22" x14ac:dyDescent="0.2">
      <c r="A824" s="247" t="s">
        <v>6</v>
      </c>
      <c r="B824" s="2"/>
      <c r="C824" s="2"/>
      <c r="D824" s="2"/>
      <c r="E824" s="2"/>
      <c r="F824" s="2"/>
      <c r="G824" s="2"/>
      <c r="H824" s="2"/>
      <c r="I824" s="52">
        <f t="shared" ref="I824:I837" si="213">SUM(B824:H824)</f>
        <v>0</v>
      </c>
      <c r="J824" s="3"/>
      <c r="K824" s="3"/>
      <c r="L824" s="4"/>
      <c r="M824" s="4"/>
      <c r="N824" s="4"/>
      <c r="O824" s="4"/>
      <c r="P824" s="4"/>
      <c r="Q824" s="5"/>
      <c r="R824" s="36"/>
      <c r="S824" s="36"/>
      <c r="T824" s="36"/>
      <c r="U824" s="36"/>
      <c r="V824" s="176" t="str">
        <f t="shared" ref="V824:V837" si="214">IF(SUM(L824:O824)&gt;0, (SUM(B824:D824,G824,F824)/SUM(L824:O824)/1440), "")</f>
        <v/>
      </c>
    </row>
    <row r="825" spans="1:22" x14ac:dyDescent="0.2">
      <c r="A825" s="248">
        <f>A818+1</f>
        <v>42961</v>
      </c>
      <c r="B825" s="6"/>
      <c r="C825" s="6"/>
      <c r="D825" s="6"/>
      <c r="E825" s="6"/>
      <c r="F825" s="6"/>
      <c r="G825" s="6"/>
      <c r="H825" s="6"/>
      <c r="I825" s="53">
        <f t="shared" si="213"/>
        <v>0</v>
      </c>
      <c r="J825" s="7"/>
      <c r="K825" s="7"/>
      <c r="L825" s="8"/>
      <c r="M825" s="8"/>
      <c r="N825" s="8"/>
      <c r="O825" s="8"/>
      <c r="P825" s="8"/>
      <c r="Q825" s="34"/>
      <c r="R825" s="36"/>
      <c r="S825" s="36"/>
      <c r="T825" s="36"/>
      <c r="U825" s="36"/>
      <c r="V825" s="176" t="str">
        <f t="shared" si="214"/>
        <v/>
      </c>
    </row>
    <row r="826" spans="1:22" x14ac:dyDescent="0.2">
      <c r="A826" s="247" t="s">
        <v>8</v>
      </c>
      <c r="B826" s="2"/>
      <c r="C826" s="2"/>
      <c r="D826" s="2"/>
      <c r="E826" s="2"/>
      <c r="F826" s="2"/>
      <c r="G826" s="2"/>
      <c r="H826" s="2"/>
      <c r="I826" s="52">
        <f t="shared" si="213"/>
        <v>0</v>
      </c>
      <c r="J826" s="3"/>
      <c r="K826" s="3"/>
      <c r="L826" s="4"/>
      <c r="M826" s="4"/>
      <c r="N826" s="4"/>
      <c r="O826" s="4"/>
      <c r="P826" s="4"/>
      <c r="Q826" s="214"/>
      <c r="R826" s="36"/>
      <c r="S826" s="36"/>
      <c r="T826" s="36"/>
      <c r="U826" s="36"/>
      <c r="V826" s="176" t="str">
        <f t="shared" si="214"/>
        <v/>
      </c>
    </row>
    <row r="827" spans="1:22" x14ac:dyDescent="0.2">
      <c r="A827" s="248">
        <f>A825+1</f>
        <v>42962</v>
      </c>
      <c r="B827" s="10"/>
      <c r="C827" s="10"/>
      <c r="D827" s="10"/>
      <c r="E827" s="10"/>
      <c r="F827" s="10"/>
      <c r="G827" s="10"/>
      <c r="H827" s="10"/>
      <c r="I827" s="54">
        <f t="shared" si="213"/>
        <v>0</v>
      </c>
      <c r="J827" s="11"/>
      <c r="K827" s="11"/>
      <c r="L827" s="12"/>
      <c r="M827" s="13"/>
      <c r="N827" s="13"/>
      <c r="O827" s="13"/>
      <c r="P827" s="13"/>
      <c r="Q827" s="34"/>
      <c r="R827" s="36"/>
      <c r="S827" s="36"/>
      <c r="T827" s="36"/>
      <c r="U827" s="36"/>
      <c r="V827" s="176" t="str">
        <f t="shared" si="214"/>
        <v/>
      </c>
    </row>
    <row r="828" spans="1:22" x14ac:dyDescent="0.2">
      <c r="A828" s="247" t="s">
        <v>10</v>
      </c>
      <c r="B828" s="2"/>
      <c r="C828" s="2"/>
      <c r="D828" s="2"/>
      <c r="E828" s="2"/>
      <c r="F828" s="2"/>
      <c r="G828" s="143"/>
      <c r="H828" s="143"/>
      <c r="I828" s="52">
        <f t="shared" si="213"/>
        <v>0</v>
      </c>
      <c r="J828" s="3"/>
      <c r="K828" s="3"/>
      <c r="L828" s="4"/>
      <c r="M828" s="4"/>
      <c r="N828" s="4"/>
      <c r="O828" s="4"/>
      <c r="P828" s="4"/>
      <c r="Q828" s="214"/>
      <c r="R828" s="36"/>
      <c r="S828" s="36"/>
      <c r="T828" s="36"/>
      <c r="U828" s="36"/>
      <c r="V828" s="176" t="str">
        <f t="shared" si="214"/>
        <v/>
      </c>
    </row>
    <row r="829" spans="1:22" x14ac:dyDescent="0.2">
      <c r="A829" s="249">
        <f>A827+1</f>
        <v>42963</v>
      </c>
      <c r="B829" s="6"/>
      <c r="C829" s="6"/>
      <c r="D829" s="6"/>
      <c r="E829" s="6"/>
      <c r="F829" s="6"/>
      <c r="G829" s="6"/>
      <c r="H829" s="6"/>
      <c r="I829" s="53">
        <f t="shared" si="213"/>
        <v>0</v>
      </c>
      <c r="J829" s="7"/>
      <c r="K829" s="7"/>
      <c r="L829" s="14"/>
      <c r="M829" s="8"/>
      <c r="N829" s="8"/>
      <c r="O829" s="8"/>
      <c r="P829" s="8"/>
      <c r="Q829" s="34"/>
      <c r="R829" s="36"/>
      <c r="S829" s="36"/>
      <c r="T829" s="36"/>
      <c r="U829" s="36"/>
      <c r="V829" s="176" t="str">
        <f t="shared" si="214"/>
        <v/>
      </c>
    </row>
    <row r="830" spans="1:22" x14ac:dyDescent="0.2">
      <c r="A830" s="249" t="s">
        <v>12</v>
      </c>
      <c r="B830" s="2"/>
      <c r="C830" s="2"/>
      <c r="D830" s="2"/>
      <c r="E830" s="2"/>
      <c r="F830" s="2"/>
      <c r="G830" s="2"/>
      <c r="H830" s="2"/>
      <c r="I830" s="52">
        <f t="shared" si="213"/>
        <v>0</v>
      </c>
      <c r="J830" s="3"/>
      <c r="K830" s="3"/>
      <c r="L830" s="4"/>
      <c r="M830" s="4"/>
      <c r="N830" s="4"/>
      <c r="O830" s="4"/>
      <c r="P830" s="4"/>
      <c r="Q830" s="5"/>
      <c r="R830" s="36"/>
      <c r="S830" s="36"/>
      <c r="T830" s="36"/>
      <c r="U830" s="36"/>
      <c r="V830" s="176" t="str">
        <f t="shared" si="214"/>
        <v/>
      </c>
    </row>
    <row r="831" spans="1:22" x14ac:dyDescent="0.2">
      <c r="A831" s="249">
        <f t="shared" ref="A831:A837" si="215">A829+1</f>
        <v>42964</v>
      </c>
      <c r="B831" s="10"/>
      <c r="C831" s="10"/>
      <c r="D831" s="10"/>
      <c r="E831" s="10"/>
      <c r="F831" s="10"/>
      <c r="G831" s="10"/>
      <c r="H831" s="10"/>
      <c r="I831" s="54">
        <f t="shared" si="213"/>
        <v>0</v>
      </c>
      <c r="J831" s="11"/>
      <c r="K831" s="11"/>
      <c r="L831" s="12"/>
      <c r="M831" s="13"/>
      <c r="N831" s="13"/>
      <c r="O831" s="13"/>
      <c r="P831" s="13"/>
      <c r="Q831" s="9"/>
      <c r="R831" s="36"/>
      <c r="S831" s="36"/>
      <c r="T831" s="36"/>
      <c r="U831" s="36"/>
      <c r="V831" s="176" t="str">
        <f t="shared" si="214"/>
        <v/>
      </c>
    </row>
    <row r="832" spans="1:22" x14ac:dyDescent="0.2">
      <c r="A832" s="247" t="s">
        <v>11</v>
      </c>
      <c r="B832" s="2"/>
      <c r="C832" s="2"/>
      <c r="D832" s="2"/>
      <c r="E832" s="2"/>
      <c r="F832" s="2"/>
      <c r="G832" s="2"/>
      <c r="H832" s="2"/>
      <c r="I832" s="52">
        <f t="shared" si="213"/>
        <v>0</v>
      </c>
      <c r="J832" s="3"/>
      <c r="K832" s="3"/>
      <c r="L832" s="4"/>
      <c r="M832" s="4"/>
      <c r="N832" s="4"/>
      <c r="O832" s="4"/>
      <c r="P832" s="4"/>
      <c r="Q832" s="214"/>
      <c r="R832" s="36"/>
      <c r="S832" s="36"/>
      <c r="T832" s="36"/>
      <c r="U832" s="36"/>
      <c r="V832" s="176" t="str">
        <f t="shared" si="214"/>
        <v/>
      </c>
    </row>
    <row r="833" spans="1:22" x14ac:dyDescent="0.2">
      <c r="A833" s="249">
        <f t="shared" si="215"/>
        <v>42965</v>
      </c>
      <c r="B833" s="10"/>
      <c r="C833" s="10"/>
      <c r="D833" s="10"/>
      <c r="E833" s="10"/>
      <c r="F833" s="10"/>
      <c r="G833" s="10"/>
      <c r="H833" s="10"/>
      <c r="I833" s="54">
        <f t="shared" si="213"/>
        <v>0</v>
      </c>
      <c r="J833" s="11"/>
      <c r="K833" s="11"/>
      <c r="L833" s="12"/>
      <c r="M833" s="13"/>
      <c r="N833" s="13"/>
      <c r="O833" s="13"/>
      <c r="P833" s="13"/>
      <c r="Q833" s="9"/>
      <c r="R833" s="36"/>
      <c r="S833" s="36"/>
      <c r="T833" s="36"/>
      <c r="U833" s="36"/>
      <c r="V833" s="176" t="str">
        <f t="shared" si="214"/>
        <v/>
      </c>
    </row>
    <row r="834" spans="1:22" x14ac:dyDescent="0.2">
      <c r="A834" s="247" t="s">
        <v>9</v>
      </c>
      <c r="B834" s="2"/>
      <c r="C834" s="2"/>
      <c r="D834" s="2"/>
      <c r="E834" s="2"/>
      <c r="F834" s="2"/>
      <c r="G834" s="2"/>
      <c r="H834" s="2"/>
      <c r="I834" s="52">
        <f t="shared" si="213"/>
        <v>0</v>
      </c>
      <c r="J834" s="3"/>
      <c r="K834" s="3"/>
      <c r="L834" s="4"/>
      <c r="M834" s="4"/>
      <c r="N834" s="4"/>
      <c r="O834" s="4"/>
      <c r="P834" s="4"/>
      <c r="Q834" s="214"/>
      <c r="R834" s="36"/>
      <c r="S834" s="36"/>
      <c r="T834" s="36"/>
      <c r="U834" s="36"/>
      <c r="V834" s="176" t="str">
        <f t="shared" si="214"/>
        <v/>
      </c>
    </row>
    <row r="835" spans="1:22" x14ac:dyDescent="0.2">
      <c r="A835" s="249">
        <f t="shared" si="215"/>
        <v>42966</v>
      </c>
      <c r="B835" s="10"/>
      <c r="C835" s="10"/>
      <c r="D835" s="10"/>
      <c r="E835" s="10"/>
      <c r="F835" s="10"/>
      <c r="G835" s="10"/>
      <c r="H835" s="10"/>
      <c r="I835" s="54">
        <f t="shared" si="213"/>
        <v>0</v>
      </c>
      <c r="J835" s="11"/>
      <c r="K835" s="11"/>
      <c r="L835" s="12"/>
      <c r="M835" s="13"/>
      <c r="N835" s="13"/>
      <c r="O835" s="13"/>
      <c r="P835" s="13"/>
      <c r="Q835" s="9"/>
      <c r="R835" s="36"/>
      <c r="S835" s="36"/>
      <c r="T835" s="36"/>
      <c r="U835" s="36"/>
      <c r="V835" s="176" t="str">
        <f t="shared" si="214"/>
        <v/>
      </c>
    </row>
    <row r="836" spans="1:22" x14ac:dyDescent="0.2">
      <c r="A836" s="247" t="s">
        <v>7</v>
      </c>
      <c r="B836" s="2"/>
      <c r="C836" s="2"/>
      <c r="D836" s="2"/>
      <c r="E836" s="2"/>
      <c r="F836" s="2"/>
      <c r="G836" s="2"/>
      <c r="H836" s="2"/>
      <c r="I836" s="52">
        <f t="shared" si="213"/>
        <v>0</v>
      </c>
      <c r="J836" s="3"/>
      <c r="K836" s="3"/>
      <c r="L836" s="4"/>
      <c r="M836" s="4"/>
      <c r="N836" s="4"/>
      <c r="O836" s="4"/>
      <c r="P836" s="4"/>
      <c r="Q836" s="5"/>
      <c r="R836" s="36"/>
      <c r="S836" s="36"/>
      <c r="T836" s="36"/>
      <c r="U836" s="36"/>
      <c r="V836" s="176" t="str">
        <f t="shared" si="214"/>
        <v/>
      </c>
    </row>
    <row r="837" spans="1:22" x14ac:dyDescent="0.2">
      <c r="A837" s="249">
        <f t="shared" si="215"/>
        <v>42967</v>
      </c>
      <c r="B837" s="15"/>
      <c r="C837" s="15"/>
      <c r="D837" s="15"/>
      <c r="E837" s="15"/>
      <c r="F837" s="15"/>
      <c r="G837" s="15"/>
      <c r="H837" s="15"/>
      <c r="I837" s="54">
        <f t="shared" si="213"/>
        <v>0</v>
      </c>
      <c r="J837" s="16"/>
      <c r="K837" s="16"/>
      <c r="L837" s="12"/>
      <c r="M837" s="13"/>
      <c r="N837" s="13"/>
      <c r="O837" s="13"/>
      <c r="P837" s="13"/>
      <c r="Q837" s="34"/>
      <c r="R837" s="36"/>
      <c r="S837" s="36"/>
      <c r="T837" s="36"/>
      <c r="U837" s="36"/>
      <c r="V837" s="176" t="str">
        <f t="shared" si="214"/>
        <v/>
      </c>
    </row>
    <row r="838" spans="1:22" x14ac:dyDescent="0.2">
      <c r="A838" s="247" t="s">
        <v>4</v>
      </c>
      <c r="B838" s="56">
        <f t="shared" ref="B838:G838" si="216">SUM(B824:B837)</f>
        <v>0</v>
      </c>
      <c r="C838" s="56">
        <f t="shared" si="216"/>
        <v>0</v>
      </c>
      <c r="D838" s="56">
        <f t="shared" si="216"/>
        <v>0</v>
      </c>
      <c r="E838" s="56">
        <f t="shared" si="216"/>
        <v>0</v>
      </c>
      <c r="F838" s="56">
        <f t="shared" si="216"/>
        <v>0</v>
      </c>
      <c r="G838" s="56">
        <f t="shared" si="216"/>
        <v>0</v>
      </c>
      <c r="H838" s="56">
        <f>SUM(H824:H837)</f>
        <v>0</v>
      </c>
      <c r="I838" s="57">
        <f>SUM(I824:I837)</f>
        <v>0</v>
      </c>
      <c r="J838" s="56" t="str">
        <f>IF(SUM(J824:J837)&gt;0, AVERAGE(J824:J837), "")</f>
        <v/>
      </c>
      <c r="K838" s="56" t="str">
        <f>IF(SUM(K824:K837)&gt;0, AVERAGE(K824:K837), "")</f>
        <v/>
      </c>
      <c r="L838" s="58">
        <f>SUM(L824:L837)</f>
        <v>0</v>
      </c>
      <c r="M838" s="58">
        <f>SUM(M824:M837)</f>
        <v>0</v>
      </c>
      <c r="N838" s="58">
        <f>SUM(N824:N837)</f>
        <v>0</v>
      </c>
      <c r="O838" s="58">
        <f>SUM(O824:O837)</f>
        <v>0</v>
      </c>
      <c r="P838" s="58">
        <f>SUM(P824:P837)</f>
        <v>0</v>
      </c>
      <c r="Q838" s="5"/>
      <c r="R838" s="36"/>
      <c r="S838" s="36"/>
      <c r="T838" s="36"/>
      <c r="U838" s="36"/>
      <c r="V838" s="36"/>
    </row>
    <row r="839" spans="1:22" x14ac:dyDescent="0.2">
      <c r="A839" s="250" t="s">
        <v>13</v>
      </c>
      <c r="B839" s="56">
        <f t="shared" ref="B839:G839" si="217">COUNT(B824:B837)</f>
        <v>0</v>
      </c>
      <c r="C839" s="56">
        <f t="shared" si="217"/>
        <v>0</v>
      </c>
      <c r="D839" s="56">
        <f t="shared" si="217"/>
        <v>0</v>
      </c>
      <c r="E839" s="56">
        <f t="shared" si="217"/>
        <v>0</v>
      </c>
      <c r="F839" s="56">
        <f t="shared" si="217"/>
        <v>0</v>
      </c>
      <c r="G839" s="56">
        <f t="shared" si="217"/>
        <v>0</v>
      </c>
      <c r="H839" s="56">
        <f>COUNT(H824:H837)</f>
        <v>0</v>
      </c>
      <c r="I839" s="57">
        <f>SUM(B839:H839)</f>
        <v>0</v>
      </c>
      <c r="J839" s="56"/>
      <c r="K839" s="56"/>
      <c r="L839" s="59"/>
      <c r="M839" s="59"/>
      <c r="N839" s="59"/>
      <c r="O839" s="59"/>
      <c r="P839" s="59"/>
      <c r="Q839" s="17"/>
      <c r="R839" s="36"/>
      <c r="S839" s="36"/>
      <c r="T839" s="36"/>
      <c r="U839" s="36"/>
      <c r="V839" s="36"/>
    </row>
    <row r="840" spans="1:22" x14ac:dyDescent="0.2">
      <c r="A840" s="244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36"/>
      <c r="S840" s="36"/>
      <c r="T840" s="36"/>
      <c r="U840" s="177"/>
      <c r="V840" s="176" t="str">
        <f>IF(SUM(V824:V837)&gt;0, (AVERAGE(V824:V837)), "")</f>
        <v/>
      </c>
    </row>
    <row r="841" spans="1:22" x14ac:dyDescent="0.2">
      <c r="A841" s="245" t="s">
        <v>2</v>
      </c>
      <c r="B841" s="37"/>
      <c r="C841" s="38">
        <f>C822+1</f>
        <v>34</v>
      </c>
      <c r="D841" s="39"/>
      <c r="E841" s="39"/>
      <c r="F841" s="39"/>
      <c r="G841" s="39"/>
      <c r="H841" s="39"/>
      <c r="I841" s="39"/>
      <c r="J841" s="39"/>
      <c r="K841" s="39"/>
      <c r="L841" s="40" t="str">
        <f>Start!$D$27</f>
        <v>Ju</v>
      </c>
      <c r="M841" s="40" t="str">
        <f>Start!$E$27</f>
        <v>Hi</v>
      </c>
      <c r="N841" s="40" t="str">
        <f>Start!$F$27</f>
        <v>Su</v>
      </c>
      <c r="O841" s="40" t="str">
        <f>Start!$G$27</f>
        <v>Py</v>
      </c>
      <c r="P841" s="179" t="s">
        <v>75</v>
      </c>
      <c r="Q841" s="41" t="s">
        <v>3</v>
      </c>
      <c r="R841" s="36"/>
      <c r="S841" s="36"/>
      <c r="T841" s="36"/>
      <c r="U841" s="36"/>
      <c r="V841" s="36"/>
    </row>
    <row r="842" spans="1:22" x14ac:dyDescent="0.2">
      <c r="A842" s="246"/>
      <c r="B842" s="42">
        <v>1</v>
      </c>
      <c r="C842" s="43">
        <v>2</v>
      </c>
      <c r="D842" s="44">
        <v>3</v>
      </c>
      <c r="E842" s="45">
        <v>4</v>
      </c>
      <c r="F842" s="46">
        <v>5</v>
      </c>
      <c r="G842" s="47">
        <v>6</v>
      </c>
      <c r="H842" s="235">
        <v>7</v>
      </c>
      <c r="I842" s="48" t="s">
        <v>4</v>
      </c>
      <c r="J842" s="49" t="s">
        <v>58</v>
      </c>
      <c r="K842" s="49" t="s">
        <v>59</v>
      </c>
      <c r="L842" s="50" t="s">
        <v>5</v>
      </c>
      <c r="M842" s="50" t="s">
        <v>5</v>
      </c>
      <c r="N842" s="50" t="s">
        <v>5</v>
      </c>
      <c r="O842" s="173" t="s">
        <v>5</v>
      </c>
      <c r="P842" s="173" t="s">
        <v>15</v>
      </c>
      <c r="Q842" s="51"/>
      <c r="R842" s="36"/>
      <c r="S842" s="36"/>
      <c r="T842" s="36"/>
      <c r="U842" s="36"/>
      <c r="V842" s="36"/>
    </row>
    <row r="843" spans="1:22" x14ac:dyDescent="0.2">
      <c r="A843" s="247" t="s">
        <v>6</v>
      </c>
      <c r="B843" s="2"/>
      <c r="C843" s="2"/>
      <c r="D843" s="2"/>
      <c r="E843" s="2"/>
      <c r="F843" s="2"/>
      <c r="G843" s="2"/>
      <c r="H843" s="2"/>
      <c r="I843" s="52">
        <f t="shared" ref="I843:I856" si="218">SUM(B843:H843)</f>
        <v>0</v>
      </c>
      <c r="J843" s="3"/>
      <c r="K843" s="3"/>
      <c r="L843" s="4"/>
      <c r="M843" s="4"/>
      <c r="N843" s="4"/>
      <c r="O843" s="4"/>
      <c r="P843" s="4"/>
      <c r="Q843" s="5"/>
      <c r="R843" s="36"/>
      <c r="S843" s="36"/>
      <c r="T843" s="36"/>
      <c r="U843" s="36"/>
      <c r="V843" s="176" t="str">
        <f t="shared" ref="V843:V856" si="219">IF(SUM(L843:O843)&gt;0, (SUM(B843:D843,G843,F843)/SUM(L843:O843)/1440), "")</f>
        <v/>
      </c>
    </row>
    <row r="844" spans="1:22" x14ac:dyDescent="0.2">
      <c r="A844" s="248">
        <f>A837+1</f>
        <v>42968</v>
      </c>
      <c r="B844" s="6"/>
      <c r="C844" s="6"/>
      <c r="D844" s="6"/>
      <c r="E844" s="6"/>
      <c r="F844" s="6"/>
      <c r="G844" s="6"/>
      <c r="H844" s="6"/>
      <c r="I844" s="53">
        <f t="shared" si="218"/>
        <v>0</v>
      </c>
      <c r="J844" s="7"/>
      <c r="K844" s="7"/>
      <c r="L844" s="8"/>
      <c r="M844" s="8"/>
      <c r="N844" s="8"/>
      <c r="O844" s="8"/>
      <c r="P844" s="8"/>
      <c r="Q844" s="9"/>
      <c r="R844" s="36"/>
      <c r="S844" s="36"/>
      <c r="T844" s="36"/>
      <c r="U844" s="36"/>
      <c r="V844" s="176" t="str">
        <f t="shared" si="219"/>
        <v/>
      </c>
    </row>
    <row r="845" spans="1:22" x14ac:dyDescent="0.2">
      <c r="A845" s="247" t="s">
        <v>8</v>
      </c>
      <c r="B845" s="2"/>
      <c r="C845" s="2"/>
      <c r="D845" s="2"/>
      <c r="E845" s="2"/>
      <c r="F845" s="2"/>
      <c r="G845" s="2"/>
      <c r="H845" s="2"/>
      <c r="I845" s="52">
        <f t="shared" si="218"/>
        <v>0</v>
      </c>
      <c r="J845" s="3"/>
      <c r="K845" s="3"/>
      <c r="L845" s="4"/>
      <c r="M845" s="4"/>
      <c r="N845" s="4"/>
      <c r="O845" s="4"/>
      <c r="P845" s="4"/>
      <c r="Q845" s="214"/>
      <c r="R845" s="36"/>
      <c r="S845" s="36"/>
      <c r="T845" s="36"/>
      <c r="U845" s="36"/>
      <c r="V845" s="176" t="str">
        <f t="shared" si="219"/>
        <v/>
      </c>
    </row>
    <row r="846" spans="1:22" x14ac:dyDescent="0.2">
      <c r="A846" s="248">
        <f>A844+1</f>
        <v>42969</v>
      </c>
      <c r="B846" s="10"/>
      <c r="C846" s="10"/>
      <c r="D846" s="10"/>
      <c r="E846" s="10"/>
      <c r="F846" s="10"/>
      <c r="G846" s="10"/>
      <c r="H846" s="10"/>
      <c r="I846" s="54">
        <f t="shared" si="218"/>
        <v>0</v>
      </c>
      <c r="J846" s="11"/>
      <c r="K846" s="11"/>
      <c r="L846" s="12"/>
      <c r="M846" s="13"/>
      <c r="N846" s="13"/>
      <c r="O846" s="13"/>
      <c r="P846" s="13"/>
      <c r="Q846" s="9"/>
      <c r="R846" s="36"/>
      <c r="S846" s="36"/>
      <c r="T846" s="36"/>
      <c r="U846" s="36"/>
      <c r="V846" s="176" t="str">
        <f t="shared" si="219"/>
        <v/>
      </c>
    </row>
    <row r="847" spans="1:22" x14ac:dyDescent="0.2">
      <c r="A847" s="247" t="s">
        <v>10</v>
      </c>
      <c r="B847" s="2"/>
      <c r="C847" s="2"/>
      <c r="D847" s="2"/>
      <c r="E847" s="2"/>
      <c r="F847" s="2"/>
      <c r="G847" s="143"/>
      <c r="H847" s="143"/>
      <c r="I847" s="52">
        <f t="shared" si="218"/>
        <v>0</v>
      </c>
      <c r="J847" s="3"/>
      <c r="K847" s="3"/>
      <c r="L847" s="4"/>
      <c r="M847" s="4"/>
      <c r="N847" s="4"/>
      <c r="O847" s="4"/>
      <c r="P847" s="4"/>
      <c r="Q847" s="214"/>
      <c r="R847" s="36"/>
      <c r="S847" s="36"/>
      <c r="T847" s="36"/>
      <c r="U847" s="36"/>
      <c r="V847" s="176" t="str">
        <f t="shared" si="219"/>
        <v/>
      </c>
    </row>
    <row r="848" spans="1:22" x14ac:dyDescent="0.2">
      <c r="A848" s="249">
        <f>A846+1</f>
        <v>42970</v>
      </c>
      <c r="B848" s="6"/>
      <c r="C848" s="6"/>
      <c r="D848" s="6"/>
      <c r="E848" s="6"/>
      <c r="F848" s="6"/>
      <c r="G848" s="6"/>
      <c r="H848" s="6"/>
      <c r="I848" s="53">
        <f t="shared" si="218"/>
        <v>0</v>
      </c>
      <c r="J848" s="7"/>
      <c r="K848" s="7"/>
      <c r="L848" s="14"/>
      <c r="M848" s="8"/>
      <c r="N848" s="8"/>
      <c r="O848" s="8"/>
      <c r="P848" s="8"/>
      <c r="Q848" s="34"/>
      <c r="R848" s="36"/>
      <c r="S848" s="36"/>
      <c r="T848" s="36"/>
      <c r="U848" s="36"/>
      <c r="V848" s="176" t="str">
        <f t="shared" si="219"/>
        <v/>
      </c>
    </row>
    <row r="849" spans="1:22" x14ac:dyDescent="0.2">
      <c r="A849" s="249" t="s">
        <v>12</v>
      </c>
      <c r="B849" s="2"/>
      <c r="C849" s="2"/>
      <c r="D849" s="2"/>
      <c r="E849" s="2"/>
      <c r="F849" s="2"/>
      <c r="G849" s="2"/>
      <c r="H849" s="2"/>
      <c r="I849" s="52">
        <f t="shared" si="218"/>
        <v>0</v>
      </c>
      <c r="J849" s="3"/>
      <c r="K849" s="3"/>
      <c r="L849" s="4"/>
      <c r="M849" s="4"/>
      <c r="N849" s="4"/>
      <c r="O849" s="4"/>
      <c r="P849" s="4"/>
      <c r="Q849" s="5"/>
      <c r="R849" s="36"/>
      <c r="S849" s="36"/>
      <c r="T849" s="36"/>
      <c r="U849" s="36"/>
      <c r="V849" s="176" t="str">
        <f t="shared" si="219"/>
        <v/>
      </c>
    </row>
    <row r="850" spans="1:22" x14ac:dyDescent="0.2">
      <c r="A850" s="249">
        <f t="shared" ref="A850:A856" si="220">A848+1</f>
        <v>42971</v>
      </c>
      <c r="B850" s="10"/>
      <c r="C850" s="10"/>
      <c r="D850" s="10"/>
      <c r="E850" s="10"/>
      <c r="F850" s="10"/>
      <c r="G850" s="10"/>
      <c r="H850" s="10"/>
      <c r="I850" s="54">
        <f t="shared" si="218"/>
        <v>0</v>
      </c>
      <c r="J850" s="11"/>
      <c r="K850" s="11"/>
      <c r="L850" s="12"/>
      <c r="M850" s="13"/>
      <c r="N850" s="13"/>
      <c r="O850" s="13"/>
      <c r="P850" s="13"/>
      <c r="Q850" s="9"/>
      <c r="R850" s="36"/>
      <c r="S850" s="36"/>
      <c r="T850" s="36"/>
      <c r="U850" s="36"/>
      <c r="V850" s="176" t="str">
        <f t="shared" si="219"/>
        <v/>
      </c>
    </row>
    <row r="851" spans="1:22" x14ac:dyDescent="0.2">
      <c r="A851" s="247" t="s">
        <v>11</v>
      </c>
      <c r="B851" s="2"/>
      <c r="C851" s="2"/>
      <c r="D851" s="2"/>
      <c r="E851" s="2"/>
      <c r="F851" s="2"/>
      <c r="G851" s="2"/>
      <c r="H851" s="2"/>
      <c r="I851" s="52">
        <f t="shared" si="218"/>
        <v>0</v>
      </c>
      <c r="J851" s="3"/>
      <c r="K851" s="3"/>
      <c r="L851" s="4"/>
      <c r="M851" s="4"/>
      <c r="N851" s="4"/>
      <c r="O851" s="4"/>
      <c r="P851" s="4"/>
      <c r="Q851" s="5"/>
      <c r="R851" s="36"/>
      <c r="S851" s="36"/>
      <c r="T851" s="36"/>
      <c r="U851" s="36"/>
      <c r="V851" s="176" t="str">
        <f t="shared" si="219"/>
        <v/>
      </c>
    </row>
    <row r="852" spans="1:22" x14ac:dyDescent="0.2">
      <c r="A852" s="249">
        <f t="shared" si="220"/>
        <v>42972</v>
      </c>
      <c r="B852" s="10"/>
      <c r="C852" s="10"/>
      <c r="D852" s="10"/>
      <c r="E852" s="10"/>
      <c r="F852" s="10"/>
      <c r="G852" s="10"/>
      <c r="H852" s="10"/>
      <c r="I852" s="54">
        <f t="shared" si="218"/>
        <v>0</v>
      </c>
      <c r="J852" s="11"/>
      <c r="K852" s="11"/>
      <c r="L852" s="12"/>
      <c r="M852" s="13"/>
      <c r="N852" s="13"/>
      <c r="O852" s="13"/>
      <c r="P852" s="13"/>
      <c r="Q852" s="9"/>
      <c r="R852" s="36"/>
      <c r="S852" s="36"/>
      <c r="T852" s="36"/>
      <c r="U852" s="36"/>
      <c r="V852" s="176" t="str">
        <f t="shared" si="219"/>
        <v/>
      </c>
    </row>
    <row r="853" spans="1:22" x14ac:dyDescent="0.2">
      <c r="A853" s="247" t="s">
        <v>9</v>
      </c>
      <c r="B853" s="2"/>
      <c r="C853" s="2"/>
      <c r="D853" s="2"/>
      <c r="E853" s="2"/>
      <c r="F853" s="2"/>
      <c r="G853" s="2"/>
      <c r="H853" s="2"/>
      <c r="I853" s="52">
        <f t="shared" si="218"/>
        <v>0</v>
      </c>
      <c r="J853" s="3"/>
      <c r="K853" s="3"/>
      <c r="L853" s="4"/>
      <c r="M853" s="4"/>
      <c r="N853" s="4"/>
      <c r="O853" s="4"/>
      <c r="P853" s="4"/>
      <c r="Q853" s="214"/>
      <c r="R853" s="36"/>
      <c r="S853" s="36"/>
      <c r="T853" s="36"/>
      <c r="U853" s="36"/>
      <c r="V853" s="176" t="str">
        <f t="shared" si="219"/>
        <v/>
      </c>
    </row>
    <row r="854" spans="1:22" x14ac:dyDescent="0.2">
      <c r="A854" s="249">
        <f t="shared" si="220"/>
        <v>42973</v>
      </c>
      <c r="B854" s="10"/>
      <c r="C854" s="10"/>
      <c r="D854" s="10"/>
      <c r="E854" s="10"/>
      <c r="F854" s="10"/>
      <c r="G854" s="10"/>
      <c r="H854" s="10"/>
      <c r="I854" s="54">
        <f t="shared" si="218"/>
        <v>0</v>
      </c>
      <c r="J854" s="11"/>
      <c r="K854" s="11"/>
      <c r="L854" s="12"/>
      <c r="M854" s="13"/>
      <c r="N854" s="13"/>
      <c r="O854" s="13"/>
      <c r="P854" s="13"/>
      <c r="Q854" s="9"/>
      <c r="R854" s="36"/>
      <c r="S854" s="36"/>
      <c r="T854" s="36"/>
      <c r="U854" s="36"/>
      <c r="V854" s="176" t="str">
        <f t="shared" si="219"/>
        <v/>
      </c>
    </row>
    <row r="855" spans="1:22" x14ac:dyDescent="0.2">
      <c r="A855" s="247" t="s">
        <v>7</v>
      </c>
      <c r="B855" s="2"/>
      <c r="C855" s="2"/>
      <c r="D855" s="2"/>
      <c r="E855" s="2"/>
      <c r="F855" s="2"/>
      <c r="G855" s="2"/>
      <c r="H855" s="2"/>
      <c r="I855" s="52">
        <f t="shared" si="218"/>
        <v>0</v>
      </c>
      <c r="J855" s="3"/>
      <c r="K855" s="3"/>
      <c r="L855" s="4"/>
      <c r="M855" s="4"/>
      <c r="N855" s="4"/>
      <c r="O855" s="4"/>
      <c r="P855" s="4"/>
      <c r="Q855" s="214"/>
      <c r="R855" s="36"/>
      <c r="S855" s="36"/>
      <c r="T855" s="36"/>
      <c r="U855" s="36"/>
      <c r="V855" s="176" t="str">
        <f t="shared" si="219"/>
        <v/>
      </c>
    </row>
    <row r="856" spans="1:22" x14ac:dyDescent="0.2">
      <c r="A856" s="249">
        <f t="shared" si="220"/>
        <v>42974</v>
      </c>
      <c r="B856" s="15"/>
      <c r="C856" s="15"/>
      <c r="D856" s="15"/>
      <c r="E856" s="15"/>
      <c r="F856" s="15"/>
      <c r="G856" s="15"/>
      <c r="H856" s="15"/>
      <c r="I856" s="54">
        <f t="shared" si="218"/>
        <v>0</v>
      </c>
      <c r="J856" s="16"/>
      <c r="K856" s="16"/>
      <c r="L856" s="12"/>
      <c r="M856" s="13"/>
      <c r="N856" s="13"/>
      <c r="O856" s="13"/>
      <c r="P856" s="13"/>
      <c r="Q856" s="9"/>
      <c r="R856" s="36"/>
      <c r="S856" s="36"/>
      <c r="T856" s="36"/>
      <c r="U856" s="36"/>
      <c r="V856" s="176" t="str">
        <f t="shared" si="219"/>
        <v/>
      </c>
    </row>
    <row r="857" spans="1:22" x14ac:dyDescent="0.2">
      <c r="A857" s="247" t="s">
        <v>4</v>
      </c>
      <c r="B857" s="56">
        <f t="shared" ref="B857:G857" si="221">SUM(B843:B856)</f>
        <v>0</v>
      </c>
      <c r="C857" s="56">
        <f t="shared" si="221"/>
        <v>0</v>
      </c>
      <c r="D857" s="56">
        <f t="shared" si="221"/>
        <v>0</v>
      </c>
      <c r="E857" s="56">
        <f t="shared" si="221"/>
        <v>0</v>
      </c>
      <c r="F857" s="56">
        <f t="shared" si="221"/>
        <v>0</v>
      </c>
      <c r="G857" s="56">
        <f t="shared" si="221"/>
        <v>0</v>
      </c>
      <c r="H857" s="56">
        <f>SUM(H843:H856)</f>
        <v>0</v>
      </c>
      <c r="I857" s="57">
        <f>SUM(I843:I856)</f>
        <v>0</v>
      </c>
      <c r="J857" s="56" t="str">
        <f>IF(SUM(J843:J856)&gt;0, AVERAGE(J843:J856), "")</f>
        <v/>
      </c>
      <c r="K857" s="56" t="str">
        <f>IF(SUM(K843:K856)&gt;0, AVERAGE(K843:K856), "")</f>
        <v/>
      </c>
      <c r="L857" s="58">
        <f>SUM(L843:L856)</f>
        <v>0</v>
      </c>
      <c r="M857" s="58">
        <f>SUM(M843:M856)</f>
        <v>0</v>
      </c>
      <c r="N857" s="58">
        <f>SUM(N843:N856)</f>
        <v>0</v>
      </c>
      <c r="O857" s="58">
        <f>SUM(O843:O856)</f>
        <v>0</v>
      </c>
      <c r="P857" s="58">
        <f>SUM(P843:P856)</f>
        <v>0</v>
      </c>
      <c r="Q857" s="5"/>
      <c r="R857" s="36"/>
      <c r="S857" s="36"/>
      <c r="T857" s="36"/>
      <c r="U857" s="36"/>
      <c r="V857" s="36"/>
    </row>
    <row r="858" spans="1:22" x14ac:dyDescent="0.2">
      <c r="A858" s="250" t="s">
        <v>13</v>
      </c>
      <c r="B858" s="56">
        <f t="shared" ref="B858:G858" si="222">COUNT(B843:B856)</f>
        <v>0</v>
      </c>
      <c r="C858" s="56">
        <f t="shared" si="222"/>
        <v>0</v>
      </c>
      <c r="D858" s="56">
        <f t="shared" si="222"/>
        <v>0</v>
      </c>
      <c r="E858" s="56">
        <f t="shared" si="222"/>
        <v>0</v>
      </c>
      <c r="F858" s="56">
        <f t="shared" si="222"/>
        <v>0</v>
      </c>
      <c r="G858" s="56">
        <f t="shared" si="222"/>
        <v>0</v>
      </c>
      <c r="H858" s="56">
        <f>COUNT(H843:H856)</f>
        <v>0</v>
      </c>
      <c r="I858" s="57">
        <f>SUM(B858:H858)</f>
        <v>0</v>
      </c>
      <c r="J858" s="56"/>
      <c r="K858" s="56"/>
      <c r="L858" s="59"/>
      <c r="M858" s="59"/>
      <c r="N858" s="59"/>
      <c r="O858" s="59"/>
      <c r="P858" s="59"/>
      <c r="Q858" s="17"/>
      <c r="R858" s="36"/>
      <c r="S858" s="36"/>
      <c r="T858" s="36"/>
      <c r="U858" s="36"/>
      <c r="V858" s="36"/>
    </row>
    <row r="859" spans="1:22" x14ac:dyDescent="0.2">
      <c r="A859" s="244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36"/>
      <c r="S859" s="36"/>
      <c r="T859" s="36"/>
      <c r="U859" s="177"/>
      <c r="V859" s="176" t="str">
        <f>IF(SUM(V843:V856)&gt;0, (AVERAGE(V843:V856)), "")</f>
        <v/>
      </c>
    </row>
    <row r="860" spans="1:22" x14ac:dyDescent="0.2">
      <c r="A860" s="245" t="s">
        <v>2</v>
      </c>
      <c r="B860" s="37"/>
      <c r="C860" s="38">
        <f>C841+1</f>
        <v>35</v>
      </c>
      <c r="D860" s="39"/>
      <c r="E860" s="39"/>
      <c r="F860" s="39"/>
      <c r="G860" s="39"/>
      <c r="H860" s="39"/>
      <c r="I860" s="39"/>
      <c r="J860" s="39"/>
      <c r="K860" s="39"/>
      <c r="L860" s="40" t="str">
        <f>Start!$D$27</f>
        <v>Ju</v>
      </c>
      <c r="M860" s="40" t="str">
        <f>Start!$E$27</f>
        <v>Hi</v>
      </c>
      <c r="N860" s="40" t="str">
        <f>Start!$F$27</f>
        <v>Su</v>
      </c>
      <c r="O860" s="40" t="str">
        <f>Start!$G$27</f>
        <v>Py</v>
      </c>
      <c r="P860" s="179" t="s">
        <v>75</v>
      </c>
      <c r="Q860" s="41" t="s">
        <v>3</v>
      </c>
      <c r="R860" s="36"/>
      <c r="S860" s="36"/>
      <c r="T860" s="36"/>
      <c r="U860" s="36"/>
      <c r="V860" s="36"/>
    </row>
    <row r="861" spans="1:22" x14ac:dyDescent="0.2">
      <c r="A861" s="246"/>
      <c r="B861" s="42">
        <v>1</v>
      </c>
      <c r="C861" s="43">
        <v>2</v>
      </c>
      <c r="D861" s="44">
        <v>3</v>
      </c>
      <c r="E861" s="45">
        <v>4</v>
      </c>
      <c r="F861" s="46">
        <v>5</v>
      </c>
      <c r="G861" s="47">
        <v>6</v>
      </c>
      <c r="H861" s="47">
        <v>7</v>
      </c>
      <c r="I861" s="48" t="s">
        <v>4</v>
      </c>
      <c r="J861" s="49" t="s">
        <v>58</v>
      </c>
      <c r="K861" s="49" t="s">
        <v>59</v>
      </c>
      <c r="L861" s="50" t="s">
        <v>5</v>
      </c>
      <c r="M861" s="50" t="s">
        <v>5</v>
      </c>
      <c r="N861" s="50" t="s">
        <v>5</v>
      </c>
      <c r="O861" s="173" t="s">
        <v>5</v>
      </c>
      <c r="P861" s="173" t="s">
        <v>15</v>
      </c>
      <c r="Q861" s="51"/>
      <c r="R861" s="36"/>
      <c r="S861" s="36"/>
      <c r="T861" s="36"/>
      <c r="U861" s="36"/>
      <c r="V861" s="36"/>
    </row>
    <row r="862" spans="1:22" x14ac:dyDescent="0.2">
      <c r="A862" s="247" t="s">
        <v>6</v>
      </c>
      <c r="B862" s="2"/>
      <c r="C862" s="2"/>
      <c r="D862" s="2"/>
      <c r="E862" s="2"/>
      <c r="F862" s="2"/>
      <c r="G862" s="2"/>
      <c r="H862" s="2"/>
      <c r="I862" s="52">
        <f t="shared" ref="I862:I875" si="223">SUM(B862:H862)</f>
        <v>0</v>
      </c>
      <c r="J862" s="3"/>
      <c r="K862" s="3"/>
      <c r="L862" s="4"/>
      <c r="M862" s="4"/>
      <c r="N862" s="4"/>
      <c r="O862" s="4"/>
      <c r="P862" s="4"/>
      <c r="Q862" s="5"/>
      <c r="R862" s="36"/>
      <c r="S862" s="36"/>
      <c r="T862" s="36"/>
      <c r="U862" s="36"/>
      <c r="V862" s="176" t="str">
        <f t="shared" ref="V862:V875" si="224">IF(SUM(L862:O862)&gt;0, (SUM(B862:D862,G862,F862)/SUM(L862:O862)/1440), "")</f>
        <v/>
      </c>
    </row>
    <row r="863" spans="1:22" x14ac:dyDescent="0.2">
      <c r="A863" s="248">
        <f>A856+1</f>
        <v>42975</v>
      </c>
      <c r="B863" s="6"/>
      <c r="C863" s="6"/>
      <c r="D863" s="6"/>
      <c r="E863" s="6"/>
      <c r="F863" s="6"/>
      <c r="G863" s="6"/>
      <c r="H863" s="6"/>
      <c r="I863" s="53">
        <f t="shared" si="223"/>
        <v>0</v>
      </c>
      <c r="J863" s="7"/>
      <c r="K863" s="7"/>
      <c r="L863" s="8"/>
      <c r="M863" s="8"/>
      <c r="N863" s="8"/>
      <c r="O863" s="8"/>
      <c r="P863" s="8"/>
      <c r="Q863" s="9"/>
      <c r="R863" s="36"/>
      <c r="S863" s="36"/>
      <c r="T863" s="36"/>
      <c r="U863" s="36"/>
      <c r="V863" s="176" t="str">
        <f t="shared" si="224"/>
        <v/>
      </c>
    </row>
    <row r="864" spans="1:22" x14ac:dyDescent="0.2">
      <c r="A864" s="247" t="s">
        <v>8</v>
      </c>
      <c r="B864" s="2"/>
      <c r="C864" s="2"/>
      <c r="D864" s="2"/>
      <c r="E864" s="2"/>
      <c r="F864" s="2"/>
      <c r="G864" s="2"/>
      <c r="H864" s="2"/>
      <c r="I864" s="52">
        <f t="shared" si="223"/>
        <v>0</v>
      </c>
      <c r="J864" s="3"/>
      <c r="K864" s="3"/>
      <c r="L864" s="4"/>
      <c r="M864" s="4"/>
      <c r="N864" s="4"/>
      <c r="O864" s="4"/>
      <c r="P864" s="4"/>
      <c r="Q864" s="214"/>
      <c r="R864" s="36"/>
      <c r="S864" s="36"/>
      <c r="T864" s="36"/>
      <c r="U864" s="36"/>
      <c r="V864" s="176" t="str">
        <f t="shared" si="224"/>
        <v/>
      </c>
    </row>
    <row r="865" spans="1:22" x14ac:dyDescent="0.2">
      <c r="A865" s="248">
        <f>A863+1</f>
        <v>42976</v>
      </c>
      <c r="B865" s="10"/>
      <c r="C865" s="10"/>
      <c r="D865" s="10"/>
      <c r="E865" s="10"/>
      <c r="F865" s="10"/>
      <c r="G865" s="10"/>
      <c r="H865" s="10"/>
      <c r="I865" s="54">
        <f t="shared" si="223"/>
        <v>0</v>
      </c>
      <c r="J865" s="11"/>
      <c r="K865" s="11"/>
      <c r="L865" s="12"/>
      <c r="M865" s="13"/>
      <c r="N865" s="13"/>
      <c r="O865" s="13"/>
      <c r="P865" s="13"/>
      <c r="Q865" s="34"/>
      <c r="R865" s="36"/>
      <c r="S865" s="36"/>
      <c r="T865" s="36"/>
      <c r="U865" s="36"/>
      <c r="V865" s="176" t="str">
        <f t="shared" si="224"/>
        <v/>
      </c>
    </row>
    <row r="866" spans="1:22" x14ac:dyDescent="0.2">
      <c r="A866" s="247" t="s">
        <v>10</v>
      </c>
      <c r="B866" s="2"/>
      <c r="C866" s="2"/>
      <c r="D866" s="2"/>
      <c r="E866" s="2"/>
      <c r="F866" s="2"/>
      <c r="G866" s="143"/>
      <c r="H866" s="143"/>
      <c r="I866" s="52">
        <f t="shared" si="223"/>
        <v>0</v>
      </c>
      <c r="J866" s="3"/>
      <c r="K866" s="3"/>
      <c r="L866" s="4"/>
      <c r="M866" s="4"/>
      <c r="N866" s="4"/>
      <c r="O866" s="4"/>
      <c r="P866" s="4"/>
      <c r="Q866" s="214"/>
      <c r="R866" s="36"/>
      <c r="S866" s="36"/>
      <c r="T866" s="36"/>
      <c r="U866" s="36"/>
      <c r="V866" s="176" t="str">
        <f t="shared" si="224"/>
        <v/>
      </c>
    </row>
    <row r="867" spans="1:22" x14ac:dyDescent="0.2">
      <c r="A867" s="249">
        <f>A865+1</f>
        <v>42977</v>
      </c>
      <c r="B867" s="6"/>
      <c r="C867" s="6"/>
      <c r="D867" s="6"/>
      <c r="E867" s="6"/>
      <c r="F867" s="6"/>
      <c r="G867" s="6"/>
      <c r="H867" s="6"/>
      <c r="I867" s="53">
        <f t="shared" si="223"/>
        <v>0</v>
      </c>
      <c r="J867" s="7"/>
      <c r="K867" s="7"/>
      <c r="L867" s="14"/>
      <c r="M867" s="8"/>
      <c r="N867" s="8"/>
      <c r="O867" s="8"/>
      <c r="P867" s="8"/>
      <c r="Q867" s="9"/>
      <c r="R867" s="36"/>
      <c r="S867" s="36"/>
      <c r="T867" s="36"/>
      <c r="U867" s="36"/>
      <c r="V867" s="176" t="str">
        <f t="shared" si="224"/>
        <v/>
      </c>
    </row>
    <row r="868" spans="1:22" x14ac:dyDescent="0.2">
      <c r="A868" s="249" t="s">
        <v>12</v>
      </c>
      <c r="B868" s="2"/>
      <c r="C868" s="2"/>
      <c r="D868" s="2"/>
      <c r="E868" s="2"/>
      <c r="F868" s="2"/>
      <c r="G868" s="2"/>
      <c r="H868" s="2"/>
      <c r="I868" s="52">
        <f t="shared" si="223"/>
        <v>0</v>
      </c>
      <c r="J868" s="3"/>
      <c r="K868" s="3"/>
      <c r="L868" s="4"/>
      <c r="M868" s="4"/>
      <c r="N868" s="4"/>
      <c r="O868" s="4"/>
      <c r="P868" s="4"/>
      <c r="Q868" s="5"/>
      <c r="R868" s="36"/>
      <c r="S868" s="36"/>
      <c r="T868" s="36"/>
      <c r="U868" s="36"/>
      <c r="V868" s="176" t="str">
        <f t="shared" si="224"/>
        <v/>
      </c>
    </row>
    <row r="869" spans="1:22" x14ac:dyDescent="0.2">
      <c r="A869" s="249">
        <f t="shared" ref="A869:A875" si="225">A867+1</f>
        <v>42978</v>
      </c>
      <c r="B869" s="10"/>
      <c r="C869" s="10"/>
      <c r="D869" s="10"/>
      <c r="E869" s="10"/>
      <c r="F869" s="10"/>
      <c r="G869" s="10"/>
      <c r="H869" s="10"/>
      <c r="I869" s="54">
        <f t="shared" si="223"/>
        <v>0</v>
      </c>
      <c r="J869" s="11"/>
      <c r="K869" s="11"/>
      <c r="L869" s="12"/>
      <c r="M869" s="13"/>
      <c r="N869" s="13"/>
      <c r="O869" s="13"/>
      <c r="P869" s="13"/>
      <c r="Q869" s="34"/>
      <c r="R869" s="36"/>
      <c r="S869" s="36"/>
      <c r="T869" s="36"/>
      <c r="U869" s="36"/>
      <c r="V869" s="176" t="str">
        <f t="shared" si="224"/>
        <v/>
      </c>
    </row>
    <row r="870" spans="1:22" x14ac:dyDescent="0.2">
      <c r="A870" s="247" t="s">
        <v>11</v>
      </c>
      <c r="B870" s="2"/>
      <c r="C870" s="2"/>
      <c r="D870" s="2"/>
      <c r="E870" s="2"/>
      <c r="F870" s="2"/>
      <c r="G870" s="2"/>
      <c r="H870" s="2"/>
      <c r="I870" s="52">
        <f t="shared" si="223"/>
        <v>0</v>
      </c>
      <c r="J870" s="3"/>
      <c r="K870" s="3"/>
      <c r="L870" s="4"/>
      <c r="M870" s="4"/>
      <c r="N870" s="4"/>
      <c r="O870" s="4"/>
      <c r="P870" s="4"/>
      <c r="Q870" s="5"/>
      <c r="R870" s="36"/>
      <c r="S870" s="36"/>
      <c r="T870" s="36"/>
      <c r="U870" s="36"/>
      <c r="V870" s="176" t="str">
        <f t="shared" si="224"/>
        <v/>
      </c>
    </row>
    <row r="871" spans="1:22" x14ac:dyDescent="0.2">
      <c r="A871" s="249">
        <f t="shared" si="225"/>
        <v>42979</v>
      </c>
      <c r="B871" s="10"/>
      <c r="C871" s="10"/>
      <c r="D871" s="10"/>
      <c r="E871" s="10"/>
      <c r="F871" s="10"/>
      <c r="G871" s="10"/>
      <c r="H871" s="10"/>
      <c r="I871" s="54">
        <f t="shared" si="223"/>
        <v>0</v>
      </c>
      <c r="J871" s="11"/>
      <c r="K871" s="11"/>
      <c r="L871" s="12"/>
      <c r="M871" s="13"/>
      <c r="N871" s="13"/>
      <c r="O871" s="13"/>
      <c r="P871" s="13"/>
      <c r="Q871" s="34"/>
      <c r="R871" s="36"/>
      <c r="S871" s="36"/>
      <c r="T871" s="36"/>
      <c r="U871" s="36"/>
      <c r="V871" s="176" t="str">
        <f t="shared" si="224"/>
        <v/>
      </c>
    </row>
    <row r="872" spans="1:22" x14ac:dyDescent="0.2">
      <c r="A872" s="247" t="s">
        <v>9</v>
      </c>
      <c r="B872" s="2"/>
      <c r="C872" s="2"/>
      <c r="D872" s="2"/>
      <c r="E872" s="2"/>
      <c r="F872" s="2"/>
      <c r="G872" s="2"/>
      <c r="H872" s="2"/>
      <c r="I872" s="52">
        <f t="shared" si="223"/>
        <v>0</v>
      </c>
      <c r="J872" s="3"/>
      <c r="K872" s="3"/>
      <c r="L872" s="4"/>
      <c r="M872" s="4"/>
      <c r="N872" s="4"/>
      <c r="O872" s="4"/>
      <c r="P872" s="4"/>
      <c r="Q872" s="5"/>
      <c r="R872" s="36"/>
      <c r="S872" s="36"/>
      <c r="T872" s="36"/>
      <c r="U872" s="36"/>
      <c r="V872" s="176" t="str">
        <f t="shared" si="224"/>
        <v/>
      </c>
    </row>
    <row r="873" spans="1:22" x14ac:dyDescent="0.2">
      <c r="A873" s="249">
        <f t="shared" si="225"/>
        <v>42980</v>
      </c>
      <c r="B873" s="10"/>
      <c r="C873" s="10"/>
      <c r="D873" s="10"/>
      <c r="E873" s="10"/>
      <c r="F873" s="10"/>
      <c r="G873" s="10"/>
      <c r="H873" s="10"/>
      <c r="I873" s="54">
        <f t="shared" si="223"/>
        <v>0</v>
      </c>
      <c r="J873" s="11"/>
      <c r="K873" s="11"/>
      <c r="L873" s="12"/>
      <c r="M873" s="13"/>
      <c r="N873" s="13"/>
      <c r="O873" s="13"/>
      <c r="P873" s="13"/>
      <c r="Q873" s="34"/>
      <c r="R873" s="36"/>
      <c r="S873" s="36"/>
      <c r="T873" s="36"/>
      <c r="U873" s="36"/>
      <c r="V873" s="176" t="str">
        <f t="shared" si="224"/>
        <v/>
      </c>
    </row>
    <row r="874" spans="1:22" x14ac:dyDescent="0.2">
      <c r="A874" s="247" t="s">
        <v>7</v>
      </c>
      <c r="B874" s="2"/>
      <c r="C874" s="2"/>
      <c r="D874" s="2"/>
      <c r="E874" s="2"/>
      <c r="F874" s="2"/>
      <c r="G874" s="2"/>
      <c r="H874" s="2"/>
      <c r="I874" s="52">
        <f t="shared" si="223"/>
        <v>0</v>
      </c>
      <c r="J874" s="3"/>
      <c r="K874" s="3"/>
      <c r="L874" s="4"/>
      <c r="M874" s="4"/>
      <c r="N874" s="4"/>
      <c r="O874" s="4"/>
      <c r="P874" s="4"/>
      <c r="Q874" s="5"/>
      <c r="R874" s="36"/>
      <c r="S874" s="36"/>
      <c r="T874" s="36"/>
      <c r="U874" s="36"/>
      <c r="V874" s="176" t="str">
        <f t="shared" si="224"/>
        <v/>
      </c>
    </row>
    <row r="875" spans="1:22" x14ac:dyDescent="0.2">
      <c r="A875" s="249">
        <f t="shared" si="225"/>
        <v>42981</v>
      </c>
      <c r="B875" s="15"/>
      <c r="C875" s="15"/>
      <c r="D875" s="15"/>
      <c r="E875" s="15"/>
      <c r="F875" s="15"/>
      <c r="G875" s="15"/>
      <c r="H875" s="15"/>
      <c r="I875" s="54">
        <f t="shared" si="223"/>
        <v>0</v>
      </c>
      <c r="J875" s="16"/>
      <c r="K875" s="16"/>
      <c r="L875" s="12"/>
      <c r="M875" s="13"/>
      <c r="N875" s="13"/>
      <c r="O875" s="13"/>
      <c r="P875" s="13"/>
      <c r="Q875" s="34"/>
      <c r="R875" s="36"/>
      <c r="S875" s="36"/>
      <c r="T875" s="36"/>
      <c r="U875" s="36"/>
      <c r="V875" s="176" t="str">
        <f t="shared" si="224"/>
        <v/>
      </c>
    </row>
    <row r="876" spans="1:22" x14ac:dyDescent="0.2">
      <c r="A876" s="247" t="s">
        <v>4</v>
      </c>
      <c r="B876" s="56">
        <f t="shared" ref="B876:G876" si="226">SUM(B862:B875)</f>
        <v>0</v>
      </c>
      <c r="C876" s="56">
        <f t="shared" si="226"/>
        <v>0</v>
      </c>
      <c r="D876" s="56">
        <f t="shared" si="226"/>
        <v>0</v>
      </c>
      <c r="E876" s="56">
        <f t="shared" si="226"/>
        <v>0</v>
      </c>
      <c r="F876" s="56">
        <f t="shared" si="226"/>
        <v>0</v>
      </c>
      <c r="G876" s="56">
        <f t="shared" si="226"/>
        <v>0</v>
      </c>
      <c r="H876" s="56">
        <f>SUM(H862:H875)</f>
        <v>0</v>
      </c>
      <c r="I876" s="57">
        <f>SUM(I862:I875)</f>
        <v>0</v>
      </c>
      <c r="J876" s="56" t="str">
        <f>IF(SUM(J862:J875)&gt;0, AVERAGE(J862:J875), "")</f>
        <v/>
      </c>
      <c r="K876" s="56" t="str">
        <f>IF(SUM(K862:K875)&gt;0, AVERAGE(K862:K875), "")</f>
        <v/>
      </c>
      <c r="L876" s="58">
        <f>SUM(L862:L875)</f>
        <v>0</v>
      </c>
      <c r="M876" s="58">
        <f>SUM(M862:M875)</f>
        <v>0</v>
      </c>
      <c r="N876" s="58">
        <f>SUM(N862:N875)</f>
        <v>0</v>
      </c>
      <c r="O876" s="58">
        <f>SUM(O862:O875)</f>
        <v>0</v>
      </c>
      <c r="P876" s="58">
        <f>SUM(P862:P875)</f>
        <v>0</v>
      </c>
      <c r="Q876" s="5"/>
      <c r="R876" s="36"/>
      <c r="S876" s="36"/>
      <c r="T876" s="36"/>
      <c r="U876" s="36"/>
      <c r="V876" s="36"/>
    </row>
    <row r="877" spans="1:22" x14ac:dyDescent="0.2">
      <c r="A877" s="250" t="s">
        <v>13</v>
      </c>
      <c r="B877" s="56">
        <f t="shared" ref="B877:G877" si="227">COUNT(B862:B875)</f>
        <v>0</v>
      </c>
      <c r="C877" s="56">
        <f t="shared" si="227"/>
        <v>0</v>
      </c>
      <c r="D877" s="56">
        <f t="shared" si="227"/>
        <v>0</v>
      </c>
      <c r="E877" s="56">
        <f t="shared" si="227"/>
        <v>0</v>
      </c>
      <c r="F877" s="56">
        <f t="shared" si="227"/>
        <v>0</v>
      </c>
      <c r="G877" s="56">
        <f t="shared" si="227"/>
        <v>0</v>
      </c>
      <c r="H877" s="56">
        <f>COUNT(H862:H875)</f>
        <v>0</v>
      </c>
      <c r="I877" s="57">
        <f>SUM(B877:H877)</f>
        <v>0</v>
      </c>
      <c r="J877" s="56"/>
      <c r="K877" s="56"/>
      <c r="L877" s="59"/>
      <c r="M877" s="59"/>
      <c r="N877" s="59"/>
      <c r="O877" s="59"/>
      <c r="P877" s="59"/>
      <c r="Q877" s="17"/>
      <c r="R877" s="36"/>
      <c r="S877" s="36"/>
      <c r="T877" s="36"/>
      <c r="U877" s="36"/>
      <c r="V877" s="36"/>
    </row>
    <row r="878" spans="1:22" x14ac:dyDescent="0.2">
      <c r="A878" s="244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36"/>
      <c r="S878" s="36"/>
      <c r="T878" s="36"/>
      <c r="U878" s="177"/>
      <c r="V878" s="176" t="str">
        <f>IF(SUM(V862:V875)&gt;0, (AVERAGE(V862:V875)), "")</f>
        <v/>
      </c>
    </row>
    <row r="879" spans="1:22" x14ac:dyDescent="0.2">
      <c r="A879" s="245" t="s">
        <v>2</v>
      </c>
      <c r="B879" s="37"/>
      <c r="C879" s="38">
        <f>C860+1</f>
        <v>36</v>
      </c>
      <c r="D879" s="39"/>
      <c r="E879" s="39"/>
      <c r="F879" s="39"/>
      <c r="G879" s="39"/>
      <c r="H879" s="39"/>
      <c r="I879" s="39"/>
      <c r="J879" s="39"/>
      <c r="K879" s="39"/>
      <c r="L879" s="40" t="str">
        <f>Start!$D$27</f>
        <v>Ju</v>
      </c>
      <c r="M879" s="40" t="str">
        <f>Start!$E$27</f>
        <v>Hi</v>
      </c>
      <c r="N879" s="40" t="str">
        <f>Start!$F$27</f>
        <v>Su</v>
      </c>
      <c r="O879" s="40" t="str">
        <f>Start!$G$27</f>
        <v>Py</v>
      </c>
      <c r="P879" s="179" t="s">
        <v>75</v>
      </c>
      <c r="Q879" s="41" t="s">
        <v>3</v>
      </c>
      <c r="R879" s="36"/>
      <c r="S879" s="36"/>
      <c r="T879" s="36"/>
      <c r="U879" s="36"/>
      <c r="V879" s="36"/>
    </row>
    <row r="880" spans="1:22" x14ac:dyDescent="0.2">
      <c r="A880" s="246"/>
      <c r="B880" s="42">
        <v>1</v>
      </c>
      <c r="C880" s="43">
        <v>2</v>
      </c>
      <c r="D880" s="44">
        <v>3</v>
      </c>
      <c r="E880" s="45">
        <v>4</v>
      </c>
      <c r="F880" s="46">
        <v>5</v>
      </c>
      <c r="G880" s="47">
        <v>6</v>
      </c>
      <c r="H880" s="235">
        <v>7</v>
      </c>
      <c r="I880" s="48" t="s">
        <v>4</v>
      </c>
      <c r="J880" s="49" t="s">
        <v>58</v>
      </c>
      <c r="K880" s="49" t="s">
        <v>59</v>
      </c>
      <c r="L880" s="50" t="s">
        <v>5</v>
      </c>
      <c r="M880" s="50" t="s">
        <v>5</v>
      </c>
      <c r="N880" s="50" t="s">
        <v>5</v>
      </c>
      <c r="O880" s="173" t="s">
        <v>5</v>
      </c>
      <c r="P880" s="173" t="s">
        <v>15</v>
      </c>
      <c r="Q880" s="51"/>
      <c r="R880" s="36"/>
      <c r="S880" s="36"/>
      <c r="T880" s="36"/>
      <c r="U880" s="36"/>
      <c r="V880" s="36"/>
    </row>
    <row r="881" spans="1:22" x14ac:dyDescent="0.2">
      <c r="A881" s="247" t="s">
        <v>6</v>
      </c>
      <c r="B881" s="2"/>
      <c r="C881" s="2"/>
      <c r="D881" s="2"/>
      <c r="E881" s="2"/>
      <c r="F881" s="2"/>
      <c r="G881" s="2"/>
      <c r="H881" s="2"/>
      <c r="I881" s="52">
        <f t="shared" ref="I881:I894" si="228">SUM(B881:H881)</f>
        <v>0</v>
      </c>
      <c r="J881" s="3"/>
      <c r="K881" s="3"/>
      <c r="L881" s="4"/>
      <c r="M881" s="4"/>
      <c r="N881" s="4"/>
      <c r="O881" s="4"/>
      <c r="P881" s="4"/>
      <c r="Q881" s="5"/>
      <c r="R881" s="36"/>
      <c r="S881" s="36"/>
      <c r="T881" s="36"/>
      <c r="U881" s="36"/>
      <c r="V881" s="176" t="str">
        <f t="shared" ref="V881:V894" si="229">IF(SUM(L881:O881)&gt;0, (SUM(B881:D881,G881,F881)/SUM(L881:O881)/1440), "")</f>
        <v/>
      </c>
    </row>
    <row r="882" spans="1:22" x14ac:dyDescent="0.2">
      <c r="A882" s="248">
        <f>A875+1</f>
        <v>42982</v>
      </c>
      <c r="B882" s="6"/>
      <c r="C882" s="6"/>
      <c r="D882" s="6"/>
      <c r="E882" s="6"/>
      <c r="F882" s="6"/>
      <c r="G882" s="6"/>
      <c r="H882" s="6"/>
      <c r="I882" s="53">
        <f t="shared" si="228"/>
        <v>0</v>
      </c>
      <c r="J882" s="7"/>
      <c r="K882" s="7"/>
      <c r="L882" s="8"/>
      <c r="M882" s="8"/>
      <c r="N882" s="8"/>
      <c r="O882" s="8"/>
      <c r="P882" s="8"/>
      <c r="Q882" s="9"/>
      <c r="R882" s="36"/>
      <c r="S882" s="36"/>
      <c r="T882" s="36"/>
      <c r="U882" s="36"/>
      <c r="V882" s="176" t="str">
        <f t="shared" si="229"/>
        <v/>
      </c>
    </row>
    <row r="883" spans="1:22" x14ac:dyDescent="0.2">
      <c r="A883" s="247" t="s">
        <v>8</v>
      </c>
      <c r="B883" s="2"/>
      <c r="C883" s="2"/>
      <c r="D883" s="2"/>
      <c r="E883" s="2"/>
      <c r="F883" s="2"/>
      <c r="G883" s="2"/>
      <c r="H883" s="2"/>
      <c r="I883" s="52">
        <f t="shared" si="228"/>
        <v>0</v>
      </c>
      <c r="J883" s="3"/>
      <c r="K883" s="3"/>
      <c r="L883" s="4"/>
      <c r="M883" s="4"/>
      <c r="N883" s="4"/>
      <c r="O883" s="4"/>
      <c r="P883" s="4"/>
      <c r="Q883" s="214"/>
      <c r="R883" s="36"/>
      <c r="S883" s="36"/>
      <c r="T883" s="36"/>
      <c r="U883" s="36"/>
      <c r="V883" s="176" t="str">
        <f t="shared" si="229"/>
        <v/>
      </c>
    </row>
    <row r="884" spans="1:22" x14ac:dyDescent="0.2">
      <c r="A884" s="248">
        <f>A882+1</f>
        <v>42983</v>
      </c>
      <c r="B884" s="10"/>
      <c r="C884" s="10"/>
      <c r="D884" s="10"/>
      <c r="E884" s="10"/>
      <c r="F884" s="10"/>
      <c r="G884" s="10"/>
      <c r="H884" s="10"/>
      <c r="I884" s="54">
        <f t="shared" si="228"/>
        <v>0</v>
      </c>
      <c r="J884" s="11"/>
      <c r="K884" s="11"/>
      <c r="L884" s="12"/>
      <c r="M884" s="13"/>
      <c r="N884" s="13"/>
      <c r="O884" s="13"/>
      <c r="P884" s="13"/>
      <c r="Q884" s="9"/>
      <c r="R884" s="36"/>
      <c r="S884" s="36"/>
      <c r="T884" s="36"/>
      <c r="U884" s="36"/>
      <c r="V884" s="176" t="str">
        <f t="shared" si="229"/>
        <v/>
      </c>
    </row>
    <row r="885" spans="1:22" x14ac:dyDescent="0.2">
      <c r="A885" s="247" t="s">
        <v>10</v>
      </c>
      <c r="B885" s="2"/>
      <c r="C885" s="2"/>
      <c r="D885" s="2"/>
      <c r="E885" s="2"/>
      <c r="F885" s="2"/>
      <c r="G885" s="143"/>
      <c r="H885" s="143"/>
      <c r="I885" s="52">
        <f t="shared" si="228"/>
        <v>0</v>
      </c>
      <c r="J885" s="3"/>
      <c r="K885" s="3"/>
      <c r="L885" s="4"/>
      <c r="M885" s="4"/>
      <c r="N885" s="4"/>
      <c r="O885" s="4"/>
      <c r="P885" s="4"/>
      <c r="Q885" s="214"/>
      <c r="R885" s="36"/>
      <c r="S885" s="36"/>
      <c r="T885" s="36"/>
      <c r="U885" s="36"/>
      <c r="V885" s="176" t="str">
        <f t="shared" si="229"/>
        <v/>
      </c>
    </row>
    <row r="886" spans="1:22" x14ac:dyDescent="0.2">
      <c r="A886" s="249">
        <f>A884+1</f>
        <v>42984</v>
      </c>
      <c r="B886" s="6"/>
      <c r="C886" s="6"/>
      <c r="D886" s="6"/>
      <c r="E886" s="6"/>
      <c r="F886" s="6"/>
      <c r="G886" s="6"/>
      <c r="H886" s="6"/>
      <c r="I886" s="53">
        <f t="shared" si="228"/>
        <v>0</v>
      </c>
      <c r="J886" s="7"/>
      <c r="K886" s="7"/>
      <c r="L886" s="14"/>
      <c r="M886" s="8"/>
      <c r="N886" s="8"/>
      <c r="O886" s="8"/>
      <c r="P886" s="8"/>
      <c r="Q886" s="9"/>
      <c r="R886" s="36"/>
      <c r="S886" s="36"/>
      <c r="T886" s="36"/>
      <c r="U886" s="36"/>
      <c r="V886" s="176" t="str">
        <f t="shared" si="229"/>
        <v/>
      </c>
    </row>
    <row r="887" spans="1:22" x14ac:dyDescent="0.2">
      <c r="A887" s="249" t="s">
        <v>12</v>
      </c>
      <c r="B887" s="2"/>
      <c r="C887" s="2"/>
      <c r="D887" s="2"/>
      <c r="E887" s="2"/>
      <c r="F887" s="2"/>
      <c r="G887" s="2"/>
      <c r="H887" s="2"/>
      <c r="I887" s="52">
        <f t="shared" si="228"/>
        <v>0</v>
      </c>
      <c r="J887" s="3"/>
      <c r="K887" s="3"/>
      <c r="L887" s="4"/>
      <c r="M887" s="4"/>
      <c r="N887" s="4"/>
      <c r="O887" s="4"/>
      <c r="P887" s="4"/>
      <c r="Q887" s="5"/>
      <c r="R887" s="36"/>
      <c r="S887" s="36"/>
      <c r="T887" s="36"/>
      <c r="U887" s="36"/>
      <c r="V887" s="176" t="str">
        <f t="shared" si="229"/>
        <v/>
      </c>
    </row>
    <row r="888" spans="1:22" x14ac:dyDescent="0.2">
      <c r="A888" s="249">
        <f t="shared" ref="A888:A894" si="230">A886+1</f>
        <v>42985</v>
      </c>
      <c r="B888" s="10"/>
      <c r="C888" s="10"/>
      <c r="D888" s="10"/>
      <c r="E888" s="10"/>
      <c r="F888" s="10"/>
      <c r="G888" s="10"/>
      <c r="H888" s="10"/>
      <c r="I888" s="54">
        <f t="shared" si="228"/>
        <v>0</v>
      </c>
      <c r="J888" s="11"/>
      <c r="K888" s="11"/>
      <c r="L888" s="12"/>
      <c r="M888" s="13"/>
      <c r="N888" s="13"/>
      <c r="O888" s="13"/>
      <c r="P888" s="13"/>
      <c r="Q888" s="34"/>
      <c r="R888" s="36"/>
      <c r="S888" s="36"/>
      <c r="T888" s="36"/>
      <c r="U888" s="36"/>
      <c r="V888" s="176" t="str">
        <f t="shared" si="229"/>
        <v/>
      </c>
    </row>
    <row r="889" spans="1:22" x14ac:dyDescent="0.2">
      <c r="A889" s="247" t="s">
        <v>11</v>
      </c>
      <c r="B889" s="2"/>
      <c r="C889" s="2"/>
      <c r="D889" s="2"/>
      <c r="E889" s="2"/>
      <c r="F889" s="2"/>
      <c r="G889" s="2"/>
      <c r="H889" s="2"/>
      <c r="I889" s="52">
        <f t="shared" si="228"/>
        <v>0</v>
      </c>
      <c r="J889" s="3"/>
      <c r="K889" s="3"/>
      <c r="L889" s="4"/>
      <c r="M889" s="4"/>
      <c r="N889" s="4"/>
      <c r="O889" s="4"/>
      <c r="P889" s="4"/>
      <c r="Q889" s="5"/>
      <c r="R889" s="36"/>
      <c r="S889" s="36"/>
      <c r="T889" s="36"/>
      <c r="U889" s="36"/>
      <c r="V889" s="176" t="str">
        <f t="shared" si="229"/>
        <v/>
      </c>
    </row>
    <row r="890" spans="1:22" x14ac:dyDescent="0.2">
      <c r="A890" s="249">
        <f t="shared" si="230"/>
        <v>42986</v>
      </c>
      <c r="B890" s="10"/>
      <c r="C890" s="10"/>
      <c r="D890" s="10"/>
      <c r="E890" s="10"/>
      <c r="F890" s="10"/>
      <c r="G890" s="10"/>
      <c r="H890" s="10"/>
      <c r="I890" s="54">
        <f t="shared" si="228"/>
        <v>0</v>
      </c>
      <c r="J890" s="11"/>
      <c r="K890" s="11"/>
      <c r="L890" s="12"/>
      <c r="M890" s="13"/>
      <c r="N890" s="13"/>
      <c r="O890" s="13"/>
      <c r="P890" s="13"/>
      <c r="Q890" s="9"/>
      <c r="R890" s="36"/>
      <c r="S890" s="36"/>
      <c r="T890" s="36"/>
      <c r="U890" s="36"/>
      <c r="V890" s="176" t="str">
        <f t="shared" si="229"/>
        <v/>
      </c>
    </row>
    <row r="891" spans="1:22" x14ac:dyDescent="0.2">
      <c r="A891" s="247" t="s">
        <v>9</v>
      </c>
      <c r="B891" s="2"/>
      <c r="C891" s="2"/>
      <c r="D891" s="2"/>
      <c r="E891" s="2"/>
      <c r="F891" s="2"/>
      <c r="G891" s="2"/>
      <c r="H891" s="2"/>
      <c r="I891" s="52">
        <f t="shared" si="228"/>
        <v>0</v>
      </c>
      <c r="J891" s="3"/>
      <c r="K891" s="3"/>
      <c r="L891" s="4"/>
      <c r="M891" s="4"/>
      <c r="N891" s="4"/>
      <c r="O891" s="4"/>
      <c r="P891" s="4"/>
      <c r="Q891" s="214"/>
      <c r="R891" s="36"/>
      <c r="S891" s="36"/>
      <c r="T891" s="36"/>
      <c r="U891" s="36"/>
      <c r="V891" s="176" t="str">
        <f t="shared" si="229"/>
        <v/>
      </c>
    </row>
    <row r="892" spans="1:22" x14ac:dyDescent="0.2">
      <c r="A892" s="249">
        <f t="shared" si="230"/>
        <v>42987</v>
      </c>
      <c r="B892" s="10"/>
      <c r="C892" s="10"/>
      <c r="D892" s="10"/>
      <c r="E892" s="10"/>
      <c r="F892" s="10"/>
      <c r="G892" s="10"/>
      <c r="H892" s="10"/>
      <c r="I892" s="54">
        <f t="shared" si="228"/>
        <v>0</v>
      </c>
      <c r="J892" s="11"/>
      <c r="K892" s="11"/>
      <c r="L892" s="12"/>
      <c r="M892" s="13"/>
      <c r="N892" s="13"/>
      <c r="O892" s="13"/>
      <c r="P892" s="13"/>
      <c r="Q892" s="34"/>
      <c r="R892" s="36"/>
      <c r="S892" s="36"/>
      <c r="T892" s="36"/>
      <c r="U892" s="36"/>
      <c r="V892" s="176" t="str">
        <f t="shared" si="229"/>
        <v/>
      </c>
    </row>
    <row r="893" spans="1:22" x14ac:dyDescent="0.2">
      <c r="A893" s="247" t="s">
        <v>7</v>
      </c>
      <c r="B893" s="2"/>
      <c r="C893" s="2"/>
      <c r="D893" s="2"/>
      <c r="E893" s="2"/>
      <c r="F893" s="2"/>
      <c r="G893" s="2"/>
      <c r="H893" s="2"/>
      <c r="I893" s="52">
        <f t="shared" si="228"/>
        <v>0</v>
      </c>
      <c r="J893" s="3"/>
      <c r="K893" s="3"/>
      <c r="L893" s="4"/>
      <c r="M893" s="4"/>
      <c r="N893" s="4"/>
      <c r="O893" s="4"/>
      <c r="P893" s="4"/>
      <c r="Q893" s="214"/>
      <c r="R893" s="36"/>
      <c r="S893" s="36"/>
      <c r="T893" s="36"/>
      <c r="U893" s="36"/>
      <c r="V893" s="176" t="str">
        <f t="shared" si="229"/>
        <v/>
      </c>
    </row>
    <row r="894" spans="1:22" x14ac:dyDescent="0.2">
      <c r="A894" s="249">
        <f t="shared" si="230"/>
        <v>42988</v>
      </c>
      <c r="B894" s="15"/>
      <c r="C894" s="15"/>
      <c r="D894" s="15"/>
      <c r="E894" s="15"/>
      <c r="F894" s="15"/>
      <c r="G894" s="15"/>
      <c r="H894" s="15"/>
      <c r="I894" s="54">
        <f t="shared" si="228"/>
        <v>0</v>
      </c>
      <c r="J894" s="16"/>
      <c r="K894" s="16"/>
      <c r="L894" s="12"/>
      <c r="M894" s="13"/>
      <c r="N894" s="13"/>
      <c r="O894" s="13"/>
      <c r="P894" s="13"/>
      <c r="Q894" s="9"/>
      <c r="R894" s="36"/>
      <c r="S894" s="36"/>
      <c r="T894" s="36"/>
      <c r="U894" s="36"/>
      <c r="V894" s="176" t="str">
        <f t="shared" si="229"/>
        <v/>
      </c>
    </row>
    <row r="895" spans="1:22" x14ac:dyDescent="0.2">
      <c r="A895" s="247" t="s">
        <v>4</v>
      </c>
      <c r="B895" s="56">
        <f t="shared" ref="B895:G895" si="231">SUM(B881:B894)</f>
        <v>0</v>
      </c>
      <c r="C895" s="56">
        <f t="shared" si="231"/>
        <v>0</v>
      </c>
      <c r="D895" s="56">
        <f t="shared" si="231"/>
        <v>0</v>
      </c>
      <c r="E895" s="56">
        <f t="shared" si="231"/>
        <v>0</v>
      </c>
      <c r="F895" s="56">
        <f t="shared" si="231"/>
        <v>0</v>
      </c>
      <c r="G895" s="56">
        <f t="shared" si="231"/>
        <v>0</v>
      </c>
      <c r="H895" s="56">
        <f>SUM(H881:H894)</f>
        <v>0</v>
      </c>
      <c r="I895" s="57">
        <f>SUM(I881:I894)</f>
        <v>0</v>
      </c>
      <c r="J895" s="56" t="str">
        <f>IF(SUM(J881:J894)&gt;0, AVERAGE(J881:J894), "")</f>
        <v/>
      </c>
      <c r="K895" s="56" t="str">
        <f>IF(SUM(K881:K894)&gt;0, AVERAGE(K881:K894), "")</f>
        <v/>
      </c>
      <c r="L895" s="58">
        <f>SUM(L881:L894)</f>
        <v>0</v>
      </c>
      <c r="M895" s="58">
        <f>SUM(M881:M894)</f>
        <v>0</v>
      </c>
      <c r="N895" s="58">
        <f>SUM(N881:N894)</f>
        <v>0</v>
      </c>
      <c r="O895" s="58">
        <f>SUM(O881:O894)</f>
        <v>0</v>
      </c>
      <c r="P895" s="58">
        <f>SUM(P881:P894)</f>
        <v>0</v>
      </c>
      <c r="Q895" s="5"/>
      <c r="R895" s="36"/>
      <c r="S895" s="36"/>
      <c r="T895" s="36"/>
      <c r="U895" s="36"/>
      <c r="V895" s="36"/>
    </row>
    <row r="896" spans="1:22" x14ac:dyDescent="0.2">
      <c r="A896" s="250" t="s">
        <v>13</v>
      </c>
      <c r="B896" s="56">
        <f t="shared" ref="B896:G896" si="232">COUNT(B881:B894)</f>
        <v>0</v>
      </c>
      <c r="C896" s="56">
        <f t="shared" si="232"/>
        <v>0</v>
      </c>
      <c r="D896" s="56">
        <f t="shared" si="232"/>
        <v>0</v>
      </c>
      <c r="E896" s="56">
        <f t="shared" si="232"/>
        <v>0</v>
      </c>
      <c r="F896" s="56">
        <f t="shared" si="232"/>
        <v>0</v>
      </c>
      <c r="G896" s="56">
        <f t="shared" si="232"/>
        <v>0</v>
      </c>
      <c r="H896" s="56">
        <f>COUNT(H881:H894)</f>
        <v>0</v>
      </c>
      <c r="I896" s="57">
        <f>SUM(B896:H896)</f>
        <v>0</v>
      </c>
      <c r="J896" s="56"/>
      <c r="K896" s="56"/>
      <c r="L896" s="59"/>
      <c r="M896" s="59"/>
      <c r="N896" s="59"/>
      <c r="O896" s="59"/>
      <c r="P896" s="59"/>
      <c r="Q896" s="17"/>
      <c r="R896" s="36"/>
      <c r="S896" s="36"/>
      <c r="T896" s="36"/>
      <c r="U896" s="36"/>
      <c r="V896" s="36"/>
    </row>
    <row r="897" spans="1:22" x14ac:dyDescent="0.2">
      <c r="A897" s="244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36"/>
      <c r="S897" s="36"/>
      <c r="T897" s="36"/>
      <c r="U897" s="177"/>
      <c r="V897" s="176" t="str">
        <f>IF(SUM(V881:V894)&gt;0, (AVERAGE(V881:V894)), "")</f>
        <v/>
      </c>
    </row>
    <row r="898" spans="1:22" x14ac:dyDescent="0.2">
      <c r="A898" s="245" t="s">
        <v>2</v>
      </c>
      <c r="B898" s="37"/>
      <c r="C898" s="38">
        <f>C879+1</f>
        <v>37</v>
      </c>
      <c r="D898" s="39"/>
      <c r="E898" s="39"/>
      <c r="F898" s="39"/>
      <c r="G898" s="39"/>
      <c r="H898" s="39"/>
      <c r="I898" s="39"/>
      <c r="J898" s="39"/>
      <c r="K898" s="39"/>
      <c r="L898" s="40" t="str">
        <f>Start!$D$27</f>
        <v>Ju</v>
      </c>
      <c r="M898" s="40" t="str">
        <f>Start!$E$27</f>
        <v>Hi</v>
      </c>
      <c r="N898" s="40" t="str">
        <f>Start!$F$27</f>
        <v>Su</v>
      </c>
      <c r="O898" s="40" t="str">
        <f>Start!$G$27</f>
        <v>Py</v>
      </c>
      <c r="P898" s="179" t="s">
        <v>75</v>
      </c>
      <c r="Q898" s="41" t="s">
        <v>3</v>
      </c>
      <c r="R898" s="36"/>
      <c r="S898" s="36"/>
      <c r="T898" s="36"/>
      <c r="U898" s="36"/>
      <c r="V898" s="36"/>
    </row>
    <row r="899" spans="1:22" x14ac:dyDescent="0.2">
      <c r="A899" s="246"/>
      <c r="B899" s="42">
        <v>1</v>
      </c>
      <c r="C899" s="43">
        <v>2</v>
      </c>
      <c r="D899" s="44">
        <v>3</v>
      </c>
      <c r="E899" s="45">
        <v>4</v>
      </c>
      <c r="F899" s="46">
        <v>5</v>
      </c>
      <c r="G899" s="47">
        <v>6</v>
      </c>
      <c r="H899" s="235">
        <v>7</v>
      </c>
      <c r="I899" s="48" t="s">
        <v>4</v>
      </c>
      <c r="J899" s="49" t="s">
        <v>58</v>
      </c>
      <c r="K899" s="49" t="s">
        <v>59</v>
      </c>
      <c r="L899" s="50" t="s">
        <v>5</v>
      </c>
      <c r="M899" s="50" t="s">
        <v>5</v>
      </c>
      <c r="N899" s="50" t="s">
        <v>5</v>
      </c>
      <c r="O899" s="173" t="s">
        <v>5</v>
      </c>
      <c r="P899" s="173" t="s">
        <v>15</v>
      </c>
      <c r="Q899" s="51"/>
      <c r="R899" s="36"/>
      <c r="S899" s="36"/>
      <c r="T899" s="36"/>
      <c r="U899" s="36"/>
      <c r="V899" s="36"/>
    </row>
    <row r="900" spans="1:22" x14ac:dyDescent="0.2">
      <c r="A900" s="247" t="s">
        <v>6</v>
      </c>
      <c r="B900" s="2"/>
      <c r="C900" s="2"/>
      <c r="D900" s="2"/>
      <c r="E900" s="2"/>
      <c r="F900" s="2"/>
      <c r="G900" s="2"/>
      <c r="H900" s="2"/>
      <c r="I900" s="52">
        <f t="shared" ref="I900:I913" si="233">SUM(B900:H900)</f>
        <v>0</v>
      </c>
      <c r="J900" s="3"/>
      <c r="K900" s="3"/>
      <c r="L900" s="4"/>
      <c r="M900" s="4"/>
      <c r="N900" s="4"/>
      <c r="O900" s="4"/>
      <c r="P900" s="4"/>
      <c r="Q900" s="5"/>
      <c r="R900" s="36"/>
      <c r="S900" s="36"/>
      <c r="T900" s="36"/>
      <c r="U900" s="36"/>
      <c r="V900" s="176" t="str">
        <f t="shared" ref="V900:V913" si="234">IF(SUM(L900:O900)&gt;0, (SUM(B900:D900,G900,F900)/SUM(L900:O900)/1440), "")</f>
        <v/>
      </c>
    </row>
    <row r="901" spans="1:22" x14ac:dyDescent="0.2">
      <c r="A901" s="248">
        <f>A894+1</f>
        <v>42989</v>
      </c>
      <c r="B901" s="6"/>
      <c r="C901" s="6"/>
      <c r="D901" s="6"/>
      <c r="E901" s="6"/>
      <c r="F901" s="6"/>
      <c r="G901" s="6"/>
      <c r="H901" s="6"/>
      <c r="I901" s="53">
        <f t="shared" si="233"/>
        <v>0</v>
      </c>
      <c r="J901" s="7"/>
      <c r="K901" s="7"/>
      <c r="L901" s="8"/>
      <c r="M901" s="8"/>
      <c r="N901" s="8"/>
      <c r="O901" s="8"/>
      <c r="P901" s="8"/>
      <c r="Q901" s="34"/>
      <c r="R901" s="36"/>
      <c r="S901" s="36"/>
      <c r="T901" s="36"/>
      <c r="U901" s="36"/>
      <c r="V901" s="176" t="str">
        <f t="shared" si="234"/>
        <v/>
      </c>
    </row>
    <row r="902" spans="1:22" x14ac:dyDescent="0.2">
      <c r="A902" s="247" t="s">
        <v>8</v>
      </c>
      <c r="B902" s="2"/>
      <c r="C902" s="2"/>
      <c r="D902" s="2"/>
      <c r="E902" s="2"/>
      <c r="F902" s="2"/>
      <c r="G902" s="2"/>
      <c r="H902" s="2"/>
      <c r="I902" s="52">
        <f t="shared" si="233"/>
        <v>0</v>
      </c>
      <c r="J902" s="3"/>
      <c r="K902" s="3"/>
      <c r="L902" s="4"/>
      <c r="M902" s="4"/>
      <c r="N902" s="4"/>
      <c r="O902" s="4"/>
      <c r="P902" s="4"/>
      <c r="Q902" s="214"/>
      <c r="R902" s="36"/>
      <c r="S902" s="36"/>
      <c r="T902" s="36"/>
      <c r="U902" s="36"/>
      <c r="V902" s="176" t="str">
        <f t="shared" si="234"/>
        <v/>
      </c>
    </row>
    <row r="903" spans="1:22" x14ac:dyDescent="0.2">
      <c r="A903" s="248">
        <f>A901+1</f>
        <v>42990</v>
      </c>
      <c r="B903" s="10"/>
      <c r="C903" s="10"/>
      <c r="D903" s="10"/>
      <c r="E903" s="10"/>
      <c r="F903" s="10"/>
      <c r="G903" s="10"/>
      <c r="H903" s="10"/>
      <c r="I903" s="54">
        <f t="shared" si="233"/>
        <v>0</v>
      </c>
      <c r="J903" s="11"/>
      <c r="K903" s="11"/>
      <c r="L903" s="15"/>
      <c r="M903" s="13"/>
      <c r="N903" s="13"/>
      <c r="O903" s="13"/>
      <c r="P903" s="13"/>
      <c r="Q903" s="34"/>
      <c r="R903" s="36"/>
      <c r="S903" s="36"/>
      <c r="T903" s="36"/>
      <c r="U903" s="36"/>
      <c r="V903" s="176" t="str">
        <f t="shared" si="234"/>
        <v/>
      </c>
    </row>
    <row r="904" spans="1:22" x14ac:dyDescent="0.2">
      <c r="A904" s="247" t="s">
        <v>10</v>
      </c>
      <c r="B904" s="2"/>
      <c r="C904" s="2"/>
      <c r="D904" s="2"/>
      <c r="E904" s="2"/>
      <c r="F904" s="2"/>
      <c r="G904" s="143"/>
      <c r="H904" s="143"/>
      <c r="I904" s="52">
        <f t="shared" si="233"/>
        <v>0</v>
      </c>
      <c r="J904" s="3"/>
      <c r="K904" s="3"/>
      <c r="L904" s="4"/>
      <c r="M904" s="4"/>
      <c r="N904" s="4"/>
      <c r="O904" s="4"/>
      <c r="P904" s="4"/>
      <c r="Q904" s="214"/>
      <c r="R904" s="36"/>
      <c r="S904" s="36"/>
      <c r="T904" s="36"/>
      <c r="U904" s="36"/>
      <c r="V904" s="176" t="str">
        <f t="shared" si="234"/>
        <v/>
      </c>
    </row>
    <row r="905" spans="1:22" x14ac:dyDescent="0.2">
      <c r="A905" s="249">
        <f>A903+1</f>
        <v>42991</v>
      </c>
      <c r="B905" s="6"/>
      <c r="C905" s="6"/>
      <c r="D905" s="6"/>
      <c r="E905" s="6"/>
      <c r="F905" s="6"/>
      <c r="G905" s="6"/>
      <c r="H905" s="6"/>
      <c r="I905" s="53">
        <f t="shared" si="233"/>
        <v>0</v>
      </c>
      <c r="J905" s="7"/>
      <c r="K905" s="7"/>
      <c r="L905" s="14"/>
      <c r="M905" s="8"/>
      <c r="N905" s="8"/>
      <c r="O905" s="8"/>
      <c r="P905" s="8"/>
      <c r="Q905" s="9"/>
      <c r="R905" s="36"/>
      <c r="S905" s="36"/>
      <c r="T905" s="36"/>
      <c r="U905" s="36"/>
      <c r="V905" s="176" t="str">
        <f t="shared" si="234"/>
        <v/>
      </c>
    </row>
    <row r="906" spans="1:22" x14ac:dyDescent="0.2">
      <c r="A906" s="249" t="s">
        <v>12</v>
      </c>
      <c r="B906" s="2"/>
      <c r="C906" s="2"/>
      <c r="D906" s="2"/>
      <c r="E906" s="2"/>
      <c r="F906" s="2"/>
      <c r="G906" s="2"/>
      <c r="H906" s="2"/>
      <c r="I906" s="52">
        <f t="shared" si="233"/>
        <v>0</v>
      </c>
      <c r="J906" s="3"/>
      <c r="K906" s="3"/>
      <c r="L906" s="4"/>
      <c r="M906" s="4"/>
      <c r="N906" s="4"/>
      <c r="O906" s="4"/>
      <c r="P906" s="4"/>
      <c r="Q906" s="5"/>
      <c r="R906" s="36"/>
      <c r="S906" s="36"/>
      <c r="T906" s="36"/>
      <c r="U906" s="36"/>
      <c r="V906" s="176" t="str">
        <f t="shared" si="234"/>
        <v/>
      </c>
    </row>
    <row r="907" spans="1:22" x14ac:dyDescent="0.2">
      <c r="A907" s="249">
        <f t="shared" ref="A907:A913" si="235">A905+1</f>
        <v>42992</v>
      </c>
      <c r="B907" s="10"/>
      <c r="C907" s="10"/>
      <c r="D907" s="10"/>
      <c r="E907" s="10"/>
      <c r="F907" s="10"/>
      <c r="G907" s="10"/>
      <c r="H907" s="10"/>
      <c r="I907" s="54">
        <f t="shared" si="233"/>
        <v>0</v>
      </c>
      <c r="J907" s="11"/>
      <c r="K907" s="11"/>
      <c r="L907" s="12"/>
      <c r="M907" s="13"/>
      <c r="N907" s="13"/>
      <c r="O907" s="13"/>
      <c r="P907" s="13"/>
      <c r="Q907" s="34"/>
      <c r="R907" s="36"/>
      <c r="S907" s="36"/>
      <c r="T907" s="36"/>
      <c r="U907" s="36"/>
      <c r="V907" s="176" t="str">
        <f t="shared" si="234"/>
        <v/>
      </c>
    </row>
    <row r="908" spans="1:22" x14ac:dyDescent="0.2">
      <c r="A908" s="247" t="s">
        <v>11</v>
      </c>
      <c r="B908" s="2"/>
      <c r="C908" s="2"/>
      <c r="D908" s="2"/>
      <c r="E908" s="2"/>
      <c r="F908" s="2"/>
      <c r="G908" s="2"/>
      <c r="H908" s="2"/>
      <c r="I908" s="52">
        <f t="shared" si="233"/>
        <v>0</v>
      </c>
      <c r="J908" s="3"/>
      <c r="K908" s="3"/>
      <c r="L908" s="4"/>
      <c r="M908" s="4"/>
      <c r="N908" s="4"/>
      <c r="O908" s="4"/>
      <c r="P908" s="4"/>
      <c r="Q908" s="5"/>
      <c r="R908" s="36"/>
      <c r="S908" s="36"/>
      <c r="T908" s="36"/>
      <c r="U908" s="36"/>
      <c r="V908" s="176" t="str">
        <f t="shared" si="234"/>
        <v/>
      </c>
    </row>
    <row r="909" spans="1:22" x14ac:dyDescent="0.2">
      <c r="A909" s="249">
        <f t="shared" si="235"/>
        <v>42993</v>
      </c>
      <c r="B909" s="10"/>
      <c r="C909" s="10"/>
      <c r="D909" s="10"/>
      <c r="E909" s="10"/>
      <c r="F909" s="10"/>
      <c r="G909" s="10"/>
      <c r="H909" s="10"/>
      <c r="I909" s="54">
        <f t="shared" si="233"/>
        <v>0</v>
      </c>
      <c r="J909" s="11"/>
      <c r="K909" s="11"/>
      <c r="L909" s="12"/>
      <c r="M909" s="13"/>
      <c r="N909" s="13"/>
      <c r="O909" s="13"/>
      <c r="P909" s="13"/>
      <c r="Q909" s="34"/>
      <c r="R909" s="36"/>
      <c r="S909" s="36"/>
      <c r="T909" s="36"/>
      <c r="U909" s="36"/>
      <c r="V909" s="176" t="str">
        <f t="shared" si="234"/>
        <v/>
      </c>
    </row>
    <row r="910" spans="1:22" x14ac:dyDescent="0.2">
      <c r="A910" s="247" t="s">
        <v>9</v>
      </c>
      <c r="B910" s="2"/>
      <c r="C910" s="2"/>
      <c r="D910" s="2"/>
      <c r="E910" s="2"/>
      <c r="F910" s="2"/>
      <c r="G910" s="2"/>
      <c r="H910" s="2"/>
      <c r="I910" s="52">
        <f t="shared" si="233"/>
        <v>0</v>
      </c>
      <c r="J910" s="3"/>
      <c r="K910" s="3"/>
      <c r="L910" s="4"/>
      <c r="M910" s="4"/>
      <c r="N910" s="4"/>
      <c r="O910" s="4"/>
      <c r="P910" s="4"/>
      <c r="Q910" s="5"/>
      <c r="R910" s="36"/>
      <c r="S910" s="36"/>
      <c r="T910" s="36"/>
      <c r="U910" s="36"/>
      <c r="V910" s="176" t="str">
        <f t="shared" si="234"/>
        <v/>
      </c>
    </row>
    <row r="911" spans="1:22" x14ac:dyDescent="0.2">
      <c r="A911" s="249">
        <f t="shared" si="235"/>
        <v>42994</v>
      </c>
      <c r="B911" s="10"/>
      <c r="C911" s="10"/>
      <c r="D911" s="10"/>
      <c r="E911" s="10"/>
      <c r="F911" s="10"/>
      <c r="G911" s="10"/>
      <c r="H911" s="10"/>
      <c r="I911" s="54">
        <f t="shared" si="233"/>
        <v>0</v>
      </c>
      <c r="J911" s="11"/>
      <c r="K911" s="11"/>
      <c r="L911" s="12"/>
      <c r="M911" s="13"/>
      <c r="N911" s="13"/>
      <c r="O911" s="13"/>
      <c r="P911" s="13"/>
      <c r="Q911" s="9"/>
      <c r="R911" s="36"/>
      <c r="S911" s="36"/>
      <c r="T911" s="36"/>
      <c r="U911" s="36"/>
      <c r="V911" s="176" t="str">
        <f t="shared" si="234"/>
        <v/>
      </c>
    </row>
    <row r="912" spans="1:22" x14ac:dyDescent="0.2">
      <c r="A912" s="247" t="s">
        <v>7</v>
      </c>
      <c r="B912" s="2"/>
      <c r="C912" s="2"/>
      <c r="D912" s="2"/>
      <c r="E912" s="2"/>
      <c r="F912" s="2"/>
      <c r="G912" s="2"/>
      <c r="H912" s="2"/>
      <c r="I912" s="52">
        <f t="shared" si="233"/>
        <v>0</v>
      </c>
      <c r="J912" s="3"/>
      <c r="K912" s="3"/>
      <c r="L912" s="2"/>
      <c r="M912" s="4"/>
      <c r="N912" s="4"/>
      <c r="O912" s="4"/>
      <c r="P912" s="4"/>
      <c r="Q912" s="214"/>
      <c r="R912" s="36"/>
      <c r="S912" s="36"/>
      <c r="T912" s="36"/>
      <c r="U912" s="36"/>
      <c r="V912" s="176" t="str">
        <f t="shared" si="234"/>
        <v/>
      </c>
    </row>
    <row r="913" spans="1:22" x14ac:dyDescent="0.2">
      <c r="A913" s="249">
        <f t="shared" si="235"/>
        <v>42995</v>
      </c>
      <c r="B913" s="15"/>
      <c r="C913" s="15"/>
      <c r="D913" s="15"/>
      <c r="E913" s="15"/>
      <c r="F913" s="15"/>
      <c r="G913" s="15"/>
      <c r="H913" s="15"/>
      <c r="I913" s="54">
        <f t="shared" si="233"/>
        <v>0</v>
      </c>
      <c r="J913" s="16"/>
      <c r="K913" s="16"/>
      <c r="L913" s="12"/>
      <c r="M913" s="13"/>
      <c r="N913" s="13"/>
      <c r="O913" s="13"/>
      <c r="P913" s="13"/>
      <c r="Q913" s="34"/>
      <c r="R913" s="36"/>
      <c r="S913" s="36"/>
      <c r="T913" s="36"/>
      <c r="U913" s="36"/>
      <c r="V913" s="176" t="str">
        <f t="shared" si="234"/>
        <v/>
      </c>
    </row>
    <row r="914" spans="1:22" x14ac:dyDescent="0.2">
      <c r="A914" s="247" t="s">
        <v>4</v>
      </c>
      <c r="B914" s="56">
        <f t="shared" ref="B914:G914" si="236">SUM(B900:B913)</f>
        <v>0</v>
      </c>
      <c r="C914" s="56">
        <f t="shared" si="236"/>
        <v>0</v>
      </c>
      <c r="D914" s="56">
        <f t="shared" si="236"/>
        <v>0</v>
      </c>
      <c r="E914" s="56">
        <f t="shared" si="236"/>
        <v>0</v>
      </c>
      <c r="F914" s="56">
        <f t="shared" si="236"/>
        <v>0</v>
      </c>
      <c r="G914" s="56">
        <f t="shared" si="236"/>
        <v>0</v>
      </c>
      <c r="H914" s="56">
        <f>SUM(H900:H913)</f>
        <v>0</v>
      </c>
      <c r="I914" s="57">
        <f>SUM(I900:I913)</f>
        <v>0</v>
      </c>
      <c r="J914" s="56" t="str">
        <f>IF(SUM(J900:J913)&gt;0, AVERAGE(J900:J913), "")</f>
        <v/>
      </c>
      <c r="K914" s="56" t="str">
        <f>IF(SUM(K900:K913)&gt;0, AVERAGE(K900:K913), "")</f>
        <v/>
      </c>
      <c r="L914" s="58">
        <f>SUM(L900:L913)</f>
        <v>0</v>
      </c>
      <c r="M914" s="58">
        <f>SUM(M900:M913)</f>
        <v>0</v>
      </c>
      <c r="N914" s="58">
        <f>SUM(N900:N913)</f>
        <v>0</v>
      </c>
      <c r="O914" s="58">
        <f>SUM(O900:O913)</f>
        <v>0</v>
      </c>
      <c r="P914" s="58">
        <f>SUM(P900:P913)</f>
        <v>0</v>
      </c>
      <c r="Q914" s="5"/>
      <c r="R914" s="36"/>
      <c r="S914" s="36"/>
      <c r="T914" s="36"/>
      <c r="U914" s="36"/>
      <c r="V914" s="36"/>
    </row>
    <row r="915" spans="1:22" x14ac:dyDescent="0.2">
      <c r="A915" s="250" t="s">
        <v>13</v>
      </c>
      <c r="B915" s="56">
        <f t="shared" ref="B915:G915" si="237">COUNT(B900:B913)</f>
        <v>0</v>
      </c>
      <c r="C915" s="56">
        <f t="shared" si="237"/>
        <v>0</v>
      </c>
      <c r="D915" s="56">
        <f t="shared" si="237"/>
        <v>0</v>
      </c>
      <c r="E915" s="56">
        <f t="shared" si="237"/>
        <v>0</v>
      </c>
      <c r="F915" s="56">
        <f t="shared" si="237"/>
        <v>0</v>
      </c>
      <c r="G915" s="56">
        <f t="shared" si="237"/>
        <v>0</v>
      </c>
      <c r="H915" s="56">
        <f>COUNT(H900:H913)</f>
        <v>0</v>
      </c>
      <c r="I915" s="57">
        <f>SUM(B915:H915)</f>
        <v>0</v>
      </c>
      <c r="J915" s="56"/>
      <c r="K915" s="56"/>
      <c r="L915" s="59"/>
      <c r="M915" s="59"/>
      <c r="N915" s="59"/>
      <c r="O915" s="59"/>
      <c r="P915" s="59"/>
      <c r="Q915" s="17"/>
      <c r="R915" s="36"/>
      <c r="S915" s="36"/>
      <c r="T915" s="36"/>
      <c r="U915" s="36"/>
      <c r="V915" s="36"/>
    </row>
    <row r="916" spans="1:22" x14ac:dyDescent="0.2">
      <c r="A916" s="244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36"/>
      <c r="S916" s="36"/>
      <c r="T916" s="36"/>
      <c r="U916" s="177"/>
      <c r="V916" s="176" t="str">
        <f>IF(SUM(V900:V913)&gt;0, (AVERAGE(V900:V913)), "")</f>
        <v/>
      </c>
    </row>
    <row r="917" spans="1:22" x14ac:dyDescent="0.2">
      <c r="A917" s="245" t="s">
        <v>2</v>
      </c>
      <c r="B917" s="37"/>
      <c r="C917" s="38">
        <f>C898+1</f>
        <v>38</v>
      </c>
      <c r="D917" s="39"/>
      <c r="E917" s="39"/>
      <c r="F917" s="39"/>
      <c r="G917" s="39"/>
      <c r="H917" s="39"/>
      <c r="I917" s="39"/>
      <c r="J917" s="39"/>
      <c r="K917" s="39"/>
      <c r="L917" s="40" t="str">
        <f>Start!$D$27</f>
        <v>Ju</v>
      </c>
      <c r="M917" s="40" t="str">
        <f>Start!$E$27</f>
        <v>Hi</v>
      </c>
      <c r="N917" s="40" t="str">
        <f>Start!$F$27</f>
        <v>Su</v>
      </c>
      <c r="O917" s="40" t="str">
        <f>Start!$G$27</f>
        <v>Py</v>
      </c>
      <c r="P917" s="179" t="s">
        <v>75</v>
      </c>
      <c r="Q917" s="41" t="s">
        <v>3</v>
      </c>
      <c r="R917" s="36"/>
      <c r="S917" s="36"/>
      <c r="T917" s="36"/>
      <c r="U917" s="36"/>
      <c r="V917" s="36"/>
    </row>
    <row r="918" spans="1:22" x14ac:dyDescent="0.2">
      <c r="A918" s="246"/>
      <c r="B918" s="42">
        <v>1</v>
      </c>
      <c r="C918" s="43">
        <v>2</v>
      </c>
      <c r="D918" s="44">
        <v>3</v>
      </c>
      <c r="E918" s="45">
        <v>4</v>
      </c>
      <c r="F918" s="46">
        <v>5</v>
      </c>
      <c r="G918" s="47">
        <v>6</v>
      </c>
      <c r="H918" s="235">
        <v>7</v>
      </c>
      <c r="I918" s="48" t="s">
        <v>4</v>
      </c>
      <c r="J918" s="49" t="s">
        <v>58</v>
      </c>
      <c r="K918" s="49" t="s">
        <v>59</v>
      </c>
      <c r="L918" s="50" t="s">
        <v>5</v>
      </c>
      <c r="M918" s="50" t="s">
        <v>5</v>
      </c>
      <c r="N918" s="50" t="s">
        <v>5</v>
      </c>
      <c r="O918" s="173" t="s">
        <v>5</v>
      </c>
      <c r="P918" s="173" t="s">
        <v>15</v>
      </c>
      <c r="Q918" s="51"/>
      <c r="R918" s="36"/>
      <c r="S918" s="36"/>
      <c r="T918" s="36"/>
      <c r="U918" s="36"/>
      <c r="V918" s="36"/>
    </row>
    <row r="919" spans="1:22" x14ac:dyDescent="0.2">
      <c r="A919" s="247" t="s">
        <v>6</v>
      </c>
      <c r="B919" s="2"/>
      <c r="C919" s="2"/>
      <c r="D919" s="2"/>
      <c r="E919" s="2"/>
      <c r="F919" s="2"/>
      <c r="G919" s="2"/>
      <c r="H919" s="2"/>
      <c r="I919" s="52">
        <f t="shared" ref="I919:I932" si="238">SUM(B919:H919)</f>
        <v>0</v>
      </c>
      <c r="J919" s="3"/>
      <c r="K919" s="3"/>
      <c r="L919" s="4"/>
      <c r="M919" s="4"/>
      <c r="N919" s="4"/>
      <c r="O919" s="4"/>
      <c r="P919" s="4"/>
      <c r="Q919" s="5"/>
      <c r="R919" s="36"/>
      <c r="S919" s="36"/>
      <c r="T919" s="36"/>
      <c r="U919" s="36"/>
      <c r="V919" s="176" t="str">
        <f t="shared" ref="V919:V932" si="239">IF(SUM(L919:O919)&gt;0, (SUM(B919:D919,G919,F919)/SUM(L919:O919)/1440), "")</f>
        <v/>
      </c>
    </row>
    <row r="920" spans="1:22" x14ac:dyDescent="0.2">
      <c r="A920" s="248">
        <f>A913+1</f>
        <v>42996</v>
      </c>
      <c r="B920" s="6"/>
      <c r="C920" s="6"/>
      <c r="D920" s="6"/>
      <c r="E920" s="6"/>
      <c r="F920" s="6"/>
      <c r="G920" s="6"/>
      <c r="H920" s="6"/>
      <c r="I920" s="53">
        <f t="shared" si="238"/>
        <v>0</v>
      </c>
      <c r="J920" s="7"/>
      <c r="K920" s="7"/>
      <c r="L920" s="8"/>
      <c r="M920" s="8"/>
      <c r="N920" s="8"/>
      <c r="O920" s="8"/>
      <c r="P920" s="8"/>
      <c r="Q920" s="34"/>
      <c r="R920" s="36"/>
      <c r="S920" s="36"/>
      <c r="T920" s="36"/>
      <c r="U920" s="36"/>
      <c r="V920" s="176" t="str">
        <f t="shared" si="239"/>
        <v/>
      </c>
    </row>
    <row r="921" spans="1:22" x14ac:dyDescent="0.2">
      <c r="A921" s="247" t="s">
        <v>8</v>
      </c>
      <c r="B921" s="2"/>
      <c r="C921" s="2"/>
      <c r="D921" s="2"/>
      <c r="E921" s="2"/>
      <c r="F921" s="2"/>
      <c r="G921" s="2"/>
      <c r="H921" s="2"/>
      <c r="I921" s="52">
        <f t="shared" si="238"/>
        <v>0</v>
      </c>
      <c r="J921" s="3"/>
      <c r="K921" s="3"/>
      <c r="L921" s="4"/>
      <c r="M921" s="4"/>
      <c r="N921" s="4"/>
      <c r="O921" s="4"/>
      <c r="P921" s="4"/>
      <c r="Q921" s="5"/>
      <c r="R921" s="36"/>
      <c r="S921" s="36"/>
      <c r="T921" s="36"/>
      <c r="U921" s="36"/>
      <c r="V921" s="176" t="str">
        <f t="shared" si="239"/>
        <v/>
      </c>
    </row>
    <row r="922" spans="1:22" x14ac:dyDescent="0.2">
      <c r="A922" s="248">
        <f>A920+1</f>
        <v>42997</v>
      </c>
      <c r="B922" s="10"/>
      <c r="C922" s="10"/>
      <c r="D922" s="10"/>
      <c r="E922" s="10"/>
      <c r="F922" s="10"/>
      <c r="G922" s="10"/>
      <c r="H922" s="10"/>
      <c r="I922" s="54">
        <f t="shared" si="238"/>
        <v>0</v>
      </c>
      <c r="J922" s="11"/>
      <c r="K922" s="11"/>
      <c r="L922" s="12"/>
      <c r="M922" s="13"/>
      <c r="N922" s="13"/>
      <c r="O922" s="13"/>
      <c r="P922" s="13"/>
      <c r="Q922" s="34"/>
      <c r="R922" s="36"/>
      <c r="S922" s="36"/>
      <c r="T922" s="36"/>
      <c r="U922" s="36"/>
      <c r="V922" s="176" t="str">
        <f t="shared" si="239"/>
        <v/>
      </c>
    </row>
    <row r="923" spans="1:22" x14ac:dyDescent="0.2">
      <c r="A923" s="247" t="s">
        <v>10</v>
      </c>
      <c r="B923" s="2"/>
      <c r="C923" s="2"/>
      <c r="D923" s="2"/>
      <c r="E923" s="2"/>
      <c r="F923" s="2"/>
      <c r="G923" s="143"/>
      <c r="H923" s="143"/>
      <c r="I923" s="52">
        <f t="shared" si="238"/>
        <v>0</v>
      </c>
      <c r="J923" s="3"/>
      <c r="K923" s="3"/>
      <c r="L923" s="4"/>
      <c r="M923" s="4"/>
      <c r="N923" s="4"/>
      <c r="O923" s="4"/>
      <c r="P923" s="4"/>
      <c r="Q923" s="5"/>
      <c r="R923" s="36"/>
      <c r="S923" s="36"/>
      <c r="T923" s="36"/>
      <c r="U923" s="36"/>
      <c r="V923" s="176" t="str">
        <f t="shared" si="239"/>
        <v/>
      </c>
    </row>
    <row r="924" spans="1:22" x14ac:dyDescent="0.2">
      <c r="A924" s="249">
        <f>A922+1</f>
        <v>42998</v>
      </c>
      <c r="B924" s="6"/>
      <c r="C924" s="6"/>
      <c r="D924" s="6"/>
      <c r="E924" s="6"/>
      <c r="F924" s="6"/>
      <c r="G924" s="6"/>
      <c r="H924" s="6"/>
      <c r="I924" s="53">
        <f t="shared" si="238"/>
        <v>0</v>
      </c>
      <c r="J924" s="7"/>
      <c r="K924" s="7"/>
      <c r="L924" s="14"/>
      <c r="M924" s="8"/>
      <c r="N924" s="8"/>
      <c r="O924" s="8"/>
      <c r="P924" s="8"/>
      <c r="Q924" s="34"/>
      <c r="R924" s="36"/>
      <c r="S924" s="36"/>
      <c r="T924" s="36"/>
      <c r="U924" s="36"/>
      <c r="V924" s="176" t="str">
        <f t="shared" si="239"/>
        <v/>
      </c>
    </row>
    <row r="925" spans="1:22" x14ac:dyDescent="0.2">
      <c r="A925" s="249" t="s">
        <v>12</v>
      </c>
      <c r="B925" s="2"/>
      <c r="C925" s="2"/>
      <c r="D925" s="2"/>
      <c r="E925" s="2"/>
      <c r="F925" s="2"/>
      <c r="G925" s="2"/>
      <c r="H925" s="2"/>
      <c r="I925" s="52">
        <f t="shared" si="238"/>
        <v>0</v>
      </c>
      <c r="J925" s="3"/>
      <c r="K925" s="3"/>
      <c r="L925" s="4"/>
      <c r="M925" s="4"/>
      <c r="N925" s="4"/>
      <c r="O925" s="4"/>
      <c r="P925" s="4"/>
      <c r="Q925" s="5"/>
      <c r="R925" s="36"/>
      <c r="S925" s="36"/>
      <c r="T925" s="36"/>
      <c r="U925" s="36"/>
      <c r="V925" s="176" t="str">
        <f t="shared" si="239"/>
        <v/>
      </c>
    </row>
    <row r="926" spans="1:22" x14ac:dyDescent="0.2">
      <c r="A926" s="249">
        <f t="shared" ref="A926:A932" si="240">A924+1</f>
        <v>42999</v>
      </c>
      <c r="B926" s="10"/>
      <c r="C926" s="10"/>
      <c r="D926" s="10"/>
      <c r="E926" s="10"/>
      <c r="F926" s="10"/>
      <c r="G926" s="10"/>
      <c r="H926" s="10"/>
      <c r="I926" s="54">
        <f t="shared" si="238"/>
        <v>0</v>
      </c>
      <c r="J926" s="11"/>
      <c r="K926" s="11"/>
      <c r="L926" s="12"/>
      <c r="M926" s="13"/>
      <c r="N926" s="13"/>
      <c r="O926" s="13"/>
      <c r="P926" s="13"/>
      <c r="Q926" s="34"/>
      <c r="R926" s="36"/>
      <c r="S926" s="36"/>
      <c r="T926" s="36"/>
      <c r="U926" s="36"/>
      <c r="V926" s="176" t="str">
        <f t="shared" si="239"/>
        <v/>
      </c>
    </row>
    <row r="927" spans="1:22" x14ac:dyDescent="0.2">
      <c r="A927" s="247" t="s">
        <v>11</v>
      </c>
      <c r="B927" s="2"/>
      <c r="C927" s="2"/>
      <c r="D927" s="2"/>
      <c r="E927" s="2"/>
      <c r="F927" s="2"/>
      <c r="G927" s="2"/>
      <c r="H927" s="2"/>
      <c r="I927" s="52">
        <f t="shared" si="238"/>
        <v>0</v>
      </c>
      <c r="J927" s="3"/>
      <c r="K927" s="3"/>
      <c r="L927" s="4"/>
      <c r="M927" s="4"/>
      <c r="N927" s="4"/>
      <c r="O927" s="4"/>
      <c r="P927" s="4"/>
      <c r="Q927" s="5"/>
      <c r="R927" s="36"/>
      <c r="S927" s="36"/>
      <c r="T927" s="36"/>
      <c r="U927" s="36"/>
      <c r="V927" s="176" t="str">
        <f t="shared" si="239"/>
        <v/>
      </c>
    </row>
    <row r="928" spans="1:22" x14ac:dyDescent="0.2">
      <c r="A928" s="249">
        <f t="shared" si="240"/>
        <v>43000</v>
      </c>
      <c r="B928" s="10"/>
      <c r="C928" s="10"/>
      <c r="D928" s="10"/>
      <c r="E928" s="10"/>
      <c r="F928" s="10"/>
      <c r="G928" s="10"/>
      <c r="H928" s="10"/>
      <c r="I928" s="54">
        <f t="shared" si="238"/>
        <v>0</v>
      </c>
      <c r="J928" s="11"/>
      <c r="K928" s="11"/>
      <c r="L928" s="12"/>
      <c r="M928" s="13"/>
      <c r="N928" s="13"/>
      <c r="O928" s="13"/>
      <c r="P928" s="13"/>
      <c r="Q928" s="34"/>
      <c r="R928" s="36"/>
      <c r="S928" s="36"/>
      <c r="T928" s="36"/>
      <c r="U928" s="36"/>
      <c r="V928" s="176" t="str">
        <f t="shared" si="239"/>
        <v/>
      </c>
    </row>
    <row r="929" spans="1:22" x14ac:dyDescent="0.2">
      <c r="A929" s="247" t="s">
        <v>9</v>
      </c>
      <c r="B929" s="2"/>
      <c r="C929" s="2"/>
      <c r="D929" s="2"/>
      <c r="E929" s="2"/>
      <c r="F929" s="2"/>
      <c r="G929" s="2"/>
      <c r="H929" s="2"/>
      <c r="I929" s="52">
        <f t="shared" si="238"/>
        <v>0</v>
      </c>
      <c r="J929" s="3"/>
      <c r="K929" s="3"/>
      <c r="L929" s="4"/>
      <c r="M929" s="4"/>
      <c r="N929" s="4"/>
      <c r="O929" s="4"/>
      <c r="P929" s="4"/>
      <c r="Q929" s="5"/>
      <c r="R929" s="36"/>
      <c r="S929" s="36"/>
      <c r="T929" s="36"/>
      <c r="U929" s="36"/>
      <c r="V929" s="176" t="str">
        <f t="shared" si="239"/>
        <v/>
      </c>
    </row>
    <row r="930" spans="1:22" x14ac:dyDescent="0.2">
      <c r="A930" s="249">
        <f t="shared" si="240"/>
        <v>43001</v>
      </c>
      <c r="B930" s="10"/>
      <c r="C930" s="10"/>
      <c r="D930" s="10"/>
      <c r="E930" s="10"/>
      <c r="F930" s="10"/>
      <c r="G930" s="10"/>
      <c r="H930" s="10"/>
      <c r="I930" s="54">
        <f t="shared" si="238"/>
        <v>0</v>
      </c>
      <c r="J930" s="11"/>
      <c r="K930" s="11"/>
      <c r="L930" s="12"/>
      <c r="M930" s="13"/>
      <c r="N930" s="13"/>
      <c r="O930" s="13"/>
      <c r="P930" s="13"/>
      <c r="Q930" s="34"/>
      <c r="R930" s="36"/>
      <c r="S930" s="36"/>
      <c r="T930" s="36"/>
      <c r="U930" s="36"/>
      <c r="V930" s="176" t="str">
        <f t="shared" si="239"/>
        <v/>
      </c>
    </row>
    <row r="931" spans="1:22" x14ac:dyDescent="0.2">
      <c r="A931" s="247" t="s">
        <v>7</v>
      </c>
      <c r="B931" s="2"/>
      <c r="C931" s="2"/>
      <c r="D931" s="2"/>
      <c r="E931" s="2"/>
      <c r="F931" s="2"/>
      <c r="G931" s="2"/>
      <c r="H931" s="2"/>
      <c r="I931" s="52">
        <f t="shared" si="238"/>
        <v>0</v>
      </c>
      <c r="J931" s="3"/>
      <c r="K931" s="3"/>
      <c r="L931" s="4"/>
      <c r="M931" s="4"/>
      <c r="N931" s="4"/>
      <c r="O931" s="4"/>
      <c r="P931" s="4"/>
      <c r="Q931" s="5"/>
      <c r="R931" s="36"/>
      <c r="S931" s="36"/>
      <c r="T931" s="36"/>
      <c r="U931" s="36"/>
      <c r="V931" s="176" t="str">
        <f t="shared" si="239"/>
        <v/>
      </c>
    </row>
    <row r="932" spans="1:22" x14ac:dyDescent="0.2">
      <c r="A932" s="249">
        <f t="shared" si="240"/>
        <v>43002</v>
      </c>
      <c r="B932" s="15"/>
      <c r="C932" s="15"/>
      <c r="D932" s="15"/>
      <c r="E932" s="15"/>
      <c r="F932" s="15"/>
      <c r="G932" s="15"/>
      <c r="H932" s="15"/>
      <c r="I932" s="54">
        <f t="shared" si="238"/>
        <v>0</v>
      </c>
      <c r="J932" s="16"/>
      <c r="K932" s="16"/>
      <c r="L932" s="12"/>
      <c r="M932" s="13"/>
      <c r="N932" s="13"/>
      <c r="O932" s="13"/>
      <c r="P932" s="13"/>
      <c r="Q932" s="34"/>
      <c r="R932" s="36"/>
      <c r="S932" s="36"/>
      <c r="T932" s="36"/>
      <c r="U932" s="36"/>
      <c r="V932" s="176" t="str">
        <f t="shared" si="239"/>
        <v/>
      </c>
    </row>
    <row r="933" spans="1:22" x14ac:dyDescent="0.2">
      <c r="A933" s="247" t="s">
        <v>4</v>
      </c>
      <c r="B933" s="56">
        <f t="shared" ref="B933:G933" si="241">SUM(B919:B932)</f>
        <v>0</v>
      </c>
      <c r="C933" s="56">
        <f t="shared" si="241"/>
        <v>0</v>
      </c>
      <c r="D933" s="56">
        <f t="shared" si="241"/>
        <v>0</v>
      </c>
      <c r="E933" s="56">
        <f t="shared" si="241"/>
        <v>0</v>
      </c>
      <c r="F933" s="56">
        <f t="shared" si="241"/>
        <v>0</v>
      </c>
      <c r="G933" s="56">
        <f t="shared" si="241"/>
        <v>0</v>
      </c>
      <c r="H933" s="56">
        <f>SUM(H919:H932)</f>
        <v>0</v>
      </c>
      <c r="I933" s="57">
        <f>SUM(I919:I932)</f>
        <v>0</v>
      </c>
      <c r="J933" s="56" t="str">
        <f>IF(SUM(J919:J932)&gt;0, AVERAGE(J919:J932), "")</f>
        <v/>
      </c>
      <c r="K933" s="56" t="str">
        <f>IF(SUM(K919:K932)&gt;0, AVERAGE(K919:K932), "")</f>
        <v/>
      </c>
      <c r="L933" s="58">
        <f>SUM(L919:L932)</f>
        <v>0</v>
      </c>
      <c r="M933" s="58">
        <f>SUM(M919:M932)</f>
        <v>0</v>
      </c>
      <c r="N933" s="58">
        <f>SUM(N919:N932)</f>
        <v>0</v>
      </c>
      <c r="O933" s="58">
        <f>SUM(O919:O932)</f>
        <v>0</v>
      </c>
      <c r="P933" s="58">
        <f>SUM(P919:P932)</f>
        <v>0</v>
      </c>
      <c r="Q933" s="5"/>
      <c r="R933" s="36"/>
      <c r="S933" s="36"/>
      <c r="T933" s="36"/>
      <c r="U933" s="36"/>
      <c r="V933" s="36"/>
    </row>
    <row r="934" spans="1:22" x14ac:dyDescent="0.2">
      <c r="A934" s="250" t="s">
        <v>13</v>
      </c>
      <c r="B934" s="56">
        <f t="shared" ref="B934:G934" si="242">COUNT(B919:B932)</f>
        <v>0</v>
      </c>
      <c r="C934" s="56">
        <f t="shared" si="242"/>
        <v>0</v>
      </c>
      <c r="D934" s="56">
        <f t="shared" si="242"/>
        <v>0</v>
      </c>
      <c r="E934" s="56">
        <f t="shared" si="242"/>
        <v>0</v>
      </c>
      <c r="F934" s="56">
        <f t="shared" si="242"/>
        <v>0</v>
      </c>
      <c r="G934" s="56">
        <f t="shared" si="242"/>
        <v>0</v>
      </c>
      <c r="H934" s="56">
        <f>COUNT(H919:H932)</f>
        <v>0</v>
      </c>
      <c r="I934" s="57">
        <f>SUM(B934:H934)</f>
        <v>0</v>
      </c>
      <c r="J934" s="56"/>
      <c r="K934" s="56"/>
      <c r="L934" s="59"/>
      <c r="M934" s="59"/>
      <c r="N934" s="59"/>
      <c r="O934" s="59"/>
      <c r="P934" s="59"/>
      <c r="Q934" s="17"/>
      <c r="R934" s="36"/>
      <c r="S934" s="36"/>
      <c r="T934" s="36"/>
      <c r="U934" s="36"/>
      <c r="V934" s="36"/>
    </row>
    <row r="935" spans="1:22" x14ac:dyDescent="0.2">
      <c r="A935" s="244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36"/>
      <c r="S935" s="36"/>
      <c r="T935" s="36"/>
      <c r="U935" s="177"/>
      <c r="V935" s="176" t="str">
        <f>IF(SUM(V919:V932)&gt;0, (AVERAGE(V919:V932)), "")</f>
        <v/>
      </c>
    </row>
    <row r="936" spans="1:22" x14ac:dyDescent="0.2">
      <c r="A936" s="245" t="s">
        <v>2</v>
      </c>
      <c r="B936" s="37"/>
      <c r="C936" s="38">
        <f>C917+1</f>
        <v>39</v>
      </c>
      <c r="D936" s="39"/>
      <c r="E936" s="39"/>
      <c r="F936" s="39"/>
      <c r="G936" s="39"/>
      <c r="H936" s="39"/>
      <c r="I936" s="39"/>
      <c r="J936" s="39"/>
      <c r="K936" s="39"/>
      <c r="L936" s="40" t="str">
        <f>Start!$D$27</f>
        <v>Ju</v>
      </c>
      <c r="M936" s="40" t="str">
        <f>Start!$E$27</f>
        <v>Hi</v>
      </c>
      <c r="N936" s="40" t="str">
        <f>Start!$F$27</f>
        <v>Su</v>
      </c>
      <c r="O936" s="40" t="str">
        <f>Start!$G$27</f>
        <v>Py</v>
      </c>
      <c r="P936" s="179" t="s">
        <v>75</v>
      </c>
      <c r="Q936" s="41" t="s">
        <v>3</v>
      </c>
      <c r="R936" s="36"/>
      <c r="S936" s="36"/>
      <c r="T936" s="36"/>
      <c r="U936" s="36"/>
      <c r="V936" s="36"/>
    </row>
    <row r="937" spans="1:22" x14ac:dyDescent="0.2">
      <c r="A937" s="246"/>
      <c r="B937" s="42">
        <v>1</v>
      </c>
      <c r="C937" s="43">
        <v>2</v>
      </c>
      <c r="D937" s="44">
        <v>3</v>
      </c>
      <c r="E937" s="45">
        <v>4</v>
      </c>
      <c r="F937" s="46">
        <v>5</v>
      </c>
      <c r="G937" s="47">
        <v>6</v>
      </c>
      <c r="H937" s="235">
        <v>7</v>
      </c>
      <c r="I937" s="48" t="s">
        <v>4</v>
      </c>
      <c r="J937" s="49" t="s">
        <v>58</v>
      </c>
      <c r="K937" s="49" t="s">
        <v>59</v>
      </c>
      <c r="L937" s="50" t="s">
        <v>5</v>
      </c>
      <c r="M937" s="50" t="s">
        <v>5</v>
      </c>
      <c r="N937" s="50" t="s">
        <v>5</v>
      </c>
      <c r="O937" s="173" t="s">
        <v>5</v>
      </c>
      <c r="P937" s="173" t="s">
        <v>15</v>
      </c>
      <c r="Q937" s="51"/>
      <c r="R937" s="36"/>
      <c r="S937" s="36"/>
      <c r="T937" s="36"/>
      <c r="U937" s="36"/>
      <c r="V937" s="36"/>
    </row>
    <row r="938" spans="1:22" x14ac:dyDescent="0.2">
      <c r="A938" s="247" t="s">
        <v>6</v>
      </c>
      <c r="B938" s="2"/>
      <c r="C938" s="2"/>
      <c r="D938" s="2"/>
      <c r="E938" s="2"/>
      <c r="F938" s="2"/>
      <c r="G938" s="2"/>
      <c r="H938" s="2"/>
      <c r="I938" s="52">
        <f t="shared" ref="I938:I951" si="243">SUM(B938:H938)</f>
        <v>0</v>
      </c>
      <c r="J938" s="3"/>
      <c r="K938" s="3"/>
      <c r="L938" s="4"/>
      <c r="M938" s="4"/>
      <c r="N938" s="4"/>
      <c r="O938" s="4"/>
      <c r="P938" s="4"/>
      <c r="Q938" s="5"/>
      <c r="R938" s="36"/>
      <c r="S938" s="36"/>
      <c r="T938" s="36"/>
      <c r="U938" s="36"/>
      <c r="V938" s="176" t="str">
        <f t="shared" ref="V938:V951" si="244">IF(SUM(L938:O938)&gt;0, (SUM(B938:D938,G938,F938)/SUM(L938:O938)/1440), "")</f>
        <v/>
      </c>
    </row>
    <row r="939" spans="1:22" x14ac:dyDescent="0.2">
      <c r="A939" s="248">
        <f>A932+1</f>
        <v>43003</v>
      </c>
      <c r="B939" s="6"/>
      <c r="C939" s="6"/>
      <c r="D939" s="6"/>
      <c r="E939" s="6"/>
      <c r="F939" s="6"/>
      <c r="G939" s="6"/>
      <c r="H939" s="6"/>
      <c r="I939" s="53">
        <f t="shared" si="243"/>
        <v>0</v>
      </c>
      <c r="J939" s="7"/>
      <c r="K939" s="7"/>
      <c r="L939" s="8"/>
      <c r="M939" s="8"/>
      <c r="N939" s="8"/>
      <c r="O939" s="8"/>
      <c r="P939" s="8"/>
      <c r="Q939" s="9"/>
      <c r="R939" s="36"/>
      <c r="S939" s="36"/>
      <c r="T939" s="36"/>
      <c r="U939" s="36"/>
      <c r="V939" s="176" t="str">
        <f t="shared" si="244"/>
        <v/>
      </c>
    </row>
    <row r="940" spans="1:22" x14ac:dyDescent="0.2">
      <c r="A940" s="247" t="s">
        <v>8</v>
      </c>
      <c r="B940" s="2"/>
      <c r="C940" s="2"/>
      <c r="D940" s="2"/>
      <c r="E940" s="2"/>
      <c r="F940" s="2"/>
      <c r="G940" s="2"/>
      <c r="H940" s="2"/>
      <c r="I940" s="52">
        <f t="shared" si="243"/>
        <v>0</v>
      </c>
      <c r="J940" s="3"/>
      <c r="K940" s="3"/>
      <c r="L940" s="4"/>
      <c r="M940" s="4"/>
      <c r="N940" s="4"/>
      <c r="O940" s="4"/>
      <c r="P940" s="4"/>
      <c r="Q940" s="214"/>
      <c r="R940" s="36"/>
      <c r="S940" s="36"/>
      <c r="T940" s="36"/>
      <c r="U940" s="36"/>
      <c r="V940" s="176" t="str">
        <f t="shared" si="244"/>
        <v/>
      </c>
    </row>
    <row r="941" spans="1:22" x14ac:dyDescent="0.2">
      <c r="A941" s="248">
        <f>A939+1</f>
        <v>43004</v>
      </c>
      <c r="B941" s="10"/>
      <c r="C941" s="10"/>
      <c r="D941" s="10"/>
      <c r="E941" s="10"/>
      <c r="F941" s="10"/>
      <c r="G941" s="10"/>
      <c r="H941" s="10"/>
      <c r="I941" s="54">
        <f t="shared" si="243"/>
        <v>0</v>
      </c>
      <c r="J941" s="11"/>
      <c r="K941" s="11"/>
      <c r="L941" s="12"/>
      <c r="M941" s="13"/>
      <c r="N941" s="13"/>
      <c r="O941" s="13"/>
      <c r="P941" s="13"/>
      <c r="Q941" s="9"/>
      <c r="R941" s="36"/>
      <c r="S941" s="36"/>
      <c r="T941" s="36"/>
      <c r="U941" s="36"/>
      <c r="V941" s="176" t="str">
        <f t="shared" si="244"/>
        <v/>
      </c>
    </row>
    <row r="942" spans="1:22" x14ac:dyDescent="0.2">
      <c r="A942" s="247" t="s">
        <v>10</v>
      </c>
      <c r="B942" s="2"/>
      <c r="C942" s="2"/>
      <c r="D942" s="2"/>
      <c r="E942" s="2"/>
      <c r="F942" s="2"/>
      <c r="G942" s="143"/>
      <c r="H942" s="143"/>
      <c r="I942" s="52">
        <f t="shared" si="243"/>
        <v>0</v>
      </c>
      <c r="J942" s="3"/>
      <c r="K942" s="3"/>
      <c r="L942" s="2"/>
      <c r="M942" s="4"/>
      <c r="N942" s="4"/>
      <c r="O942" s="4"/>
      <c r="P942" s="4"/>
      <c r="Q942" s="214"/>
      <c r="R942" s="36"/>
      <c r="S942" s="36"/>
      <c r="T942" s="36"/>
      <c r="U942" s="36"/>
      <c r="V942" s="176" t="str">
        <f t="shared" si="244"/>
        <v/>
      </c>
    </row>
    <row r="943" spans="1:22" x14ac:dyDescent="0.2">
      <c r="A943" s="249">
        <f>A941+1</f>
        <v>43005</v>
      </c>
      <c r="B943" s="6"/>
      <c r="C943" s="6"/>
      <c r="D943" s="6"/>
      <c r="E943" s="6"/>
      <c r="F943" s="6"/>
      <c r="G943" s="6"/>
      <c r="H943" s="6"/>
      <c r="I943" s="53">
        <f t="shared" si="243"/>
        <v>0</v>
      </c>
      <c r="J943" s="7"/>
      <c r="K943" s="7"/>
      <c r="L943" s="14"/>
      <c r="M943" s="8"/>
      <c r="N943" s="8"/>
      <c r="O943" s="8"/>
      <c r="P943" s="8"/>
      <c r="Q943" s="34"/>
      <c r="R943" s="36"/>
      <c r="S943" s="36"/>
      <c r="T943" s="36"/>
      <c r="U943" s="36"/>
      <c r="V943" s="176" t="str">
        <f t="shared" si="244"/>
        <v/>
      </c>
    </row>
    <row r="944" spans="1:22" x14ac:dyDescent="0.2">
      <c r="A944" s="249" t="s">
        <v>12</v>
      </c>
      <c r="B944" s="2"/>
      <c r="C944" s="2"/>
      <c r="D944" s="2"/>
      <c r="E944" s="2"/>
      <c r="F944" s="2"/>
      <c r="G944" s="2"/>
      <c r="H944" s="2"/>
      <c r="I944" s="52">
        <f t="shared" si="243"/>
        <v>0</v>
      </c>
      <c r="J944" s="3"/>
      <c r="K944" s="3"/>
      <c r="L944" s="4"/>
      <c r="M944" s="4"/>
      <c r="N944" s="4"/>
      <c r="O944" s="4"/>
      <c r="P944" s="4"/>
      <c r="Q944" s="5"/>
      <c r="R944" s="36"/>
      <c r="S944" s="36"/>
      <c r="T944" s="36"/>
      <c r="U944" s="36"/>
      <c r="V944" s="176" t="str">
        <f t="shared" si="244"/>
        <v/>
      </c>
    </row>
    <row r="945" spans="1:22" x14ac:dyDescent="0.2">
      <c r="A945" s="249">
        <f t="shared" ref="A945:A951" si="245">A943+1</f>
        <v>43006</v>
      </c>
      <c r="B945" s="10"/>
      <c r="C945" s="10"/>
      <c r="D945" s="10"/>
      <c r="E945" s="10"/>
      <c r="F945" s="10"/>
      <c r="G945" s="10"/>
      <c r="H945" s="10"/>
      <c r="I945" s="54">
        <f t="shared" si="243"/>
        <v>0</v>
      </c>
      <c r="J945" s="11"/>
      <c r="K945" s="11"/>
      <c r="L945" s="12"/>
      <c r="M945" s="13"/>
      <c r="N945" s="13"/>
      <c r="O945" s="13"/>
      <c r="P945" s="13"/>
      <c r="Q945" s="34"/>
      <c r="R945" s="36"/>
      <c r="S945" s="36"/>
      <c r="T945" s="36"/>
      <c r="U945" s="36"/>
      <c r="V945" s="176" t="str">
        <f t="shared" si="244"/>
        <v/>
      </c>
    </row>
    <row r="946" spans="1:22" x14ac:dyDescent="0.2">
      <c r="A946" s="247" t="s">
        <v>11</v>
      </c>
      <c r="B946" s="2"/>
      <c r="C946" s="2"/>
      <c r="D946" s="2"/>
      <c r="E946" s="2"/>
      <c r="F946" s="2"/>
      <c r="G946" s="2"/>
      <c r="H946" s="2"/>
      <c r="I946" s="52">
        <f t="shared" si="243"/>
        <v>0</v>
      </c>
      <c r="J946" s="3"/>
      <c r="K946" s="3"/>
      <c r="L946" s="4"/>
      <c r="M946" s="4"/>
      <c r="N946" s="4"/>
      <c r="O946" s="4"/>
      <c r="P946" s="4"/>
      <c r="Q946" s="214"/>
      <c r="R946" s="36"/>
      <c r="S946" s="36"/>
      <c r="T946" s="36"/>
      <c r="U946" s="36"/>
      <c r="V946" s="176" t="str">
        <f t="shared" si="244"/>
        <v/>
      </c>
    </row>
    <row r="947" spans="1:22" x14ac:dyDescent="0.2">
      <c r="A947" s="249">
        <f t="shared" si="245"/>
        <v>43007</v>
      </c>
      <c r="B947" s="10"/>
      <c r="C947" s="10"/>
      <c r="D947" s="10"/>
      <c r="E947" s="10"/>
      <c r="F947" s="10"/>
      <c r="G947" s="10"/>
      <c r="H947" s="10"/>
      <c r="I947" s="54">
        <f t="shared" si="243"/>
        <v>0</v>
      </c>
      <c r="J947" s="11"/>
      <c r="K947" s="11"/>
      <c r="L947" s="12"/>
      <c r="M947" s="13"/>
      <c r="N947" s="13"/>
      <c r="O947" s="13"/>
      <c r="P947" s="13"/>
      <c r="Q947" s="9"/>
      <c r="R947" s="36"/>
      <c r="S947" s="36"/>
      <c r="T947" s="36"/>
      <c r="U947" s="36"/>
      <c r="V947" s="176" t="str">
        <f t="shared" si="244"/>
        <v/>
      </c>
    </row>
    <row r="948" spans="1:22" x14ac:dyDescent="0.2">
      <c r="A948" s="247" t="s">
        <v>9</v>
      </c>
      <c r="B948" s="2"/>
      <c r="C948" s="2"/>
      <c r="D948" s="2"/>
      <c r="E948" s="2"/>
      <c r="F948" s="2"/>
      <c r="G948" s="2"/>
      <c r="H948" s="2"/>
      <c r="I948" s="52">
        <f t="shared" si="243"/>
        <v>0</v>
      </c>
      <c r="J948" s="3"/>
      <c r="K948" s="3"/>
      <c r="L948" s="4"/>
      <c r="M948" s="4"/>
      <c r="N948" s="4"/>
      <c r="O948" s="4"/>
      <c r="P948" s="4"/>
      <c r="Q948" s="214"/>
      <c r="R948" s="36"/>
      <c r="S948" s="36"/>
      <c r="T948" s="36"/>
      <c r="U948" s="36"/>
      <c r="V948" s="176" t="str">
        <f t="shared" si="244"/>
        <v/>
      </c>
    </row>
    <row r="949" spans="1:22" x14ac:dyDescent="0.2">
      <c r="A949" s="249">
        <f t="shared" si="245"/>
        <v>43008</v>
      </c>
      <c r="B949" s="10"/>
      <c r="C949" s="10"/>
      <c r="D949" s="10"/>
      <c r="E949" s="10"/>
      <c r="F949" s="10"/>
      <c r="G949" s="10"/>
      <c r="H949" s="10"/>
      <c r="I949" s="54">
        <f t="shared" si="243"/>
        <v>0</v>
      </c>
      <c r="J949" s="11"/>
      <c r="K949" s="11"/>
      <c r="L949" s="12"/>
      <c r="M949" s="13"/>
      <c r="N949" s="13"/>
      <c r="O949" s="13"/>
      <c r="P949" s="13"/>
      <c r="Q949" s="9"/>
      <c r="R949" s="36"/>
      <c r="S949" s="36"/>
      <c r="T949" s="36"/>
      <c r="U949" s="36"/>
      <c r="V949" s="176" t="str">
        <f t="shared" si="244"/>
        <v/>
      </c>
    </row>
    <row r="950" spans="1:22" x14ac:dyDescent="0.2">
      <c r="A950" s="247" t="s">
        <v>7</v>
      </c>
      <c r="B950" s="2"/>
      <c r="C950" s="2"/>
      <c r="D950" s="2"/>
      <c r="E950" s="2"/>
      <c r="F950" s="2"/>
      <c r="G950" s="2"/>
      <c r="H950" s="2"/>
      <c r="I950" s="52">
        <f t="shared" si="243"/>
        <v>0</v>
      </c>
      <c r="J950" s="3"/>
      <c r="K950" s="3"/>
      <c r="L950" s="4"/>
      <c r="M950" s="4"/>
      <c r="N950" s="4"/>
      <c r="O950" s="4"/>
      <c r="P950" s="4"/>
      <c r="Q950" s="5"/>
      <c r="R950" s="36"/>
      <c r="S950" s="36"/>
      <c r="T950" s="36"/>
      <c r="U950" s="36"/>
      <c r="V950" s="176" t="str">
        <f t="shared" si="244"/>
        <v/>
      </c>
    </row>
    <row r="951" spans="1:22" x14ac:dyDescent="0.2">
      <c r="A951" s="249">
        <f t="shared" si="245"/>
        <v>43009</v>
      </c>
      <c r="B951" s="15"/>
      <c r="C951" s="15"/>
      <c r="D951" s="15"/>
      <c r="E951" s="15"/>
      <c r="F951" s="15"/>
      <c r="G951" s="15"/>
      <c r="H951" s="15"/>
      <c r="I951" s="54">
        <f t="shared" si="243"/>
        <v>0</v>
      </c>
      <c r="J951" s="16"/>
      <c r="K951" s="16"/>
      <c r="L951" s="12"/>
      <c r="M951" s="13"/>
      <c r="N951" s="13"/>
      <c r="O951" s="13"/>
      <c r="P951" s="13"/>
      <c r="Q951" s="34"/>
      <c r="R951" s="36"/>
      <c r="S951" s="36"/>
      <c r="T951" s="36"/>
      <c r="U951" s="36"/>
      <c r="V951" s="176" t="str">
        <f t="shared" si="244"/>
        <v/>
      </c>
    </row>
    <row r="952" spans="1:22" x14ac:dyDescent="0.2">
      <c r="A952" s="247" t="s">
        <v>4</v>
      </c>
      <c r="B952" s="56">
        <f t="shared" ref="B952:G952" si="246">SUM(B938:B951)</f>
        <v>0</v>
      </c>
      <c r="C952" s="56">
        <f t="shared" si="246"/>
        <v>0</v>
      </c>
      <c r="D952" s="56">
        <f t="shared" si="246"/>
        <v>0</v>
      </c>
      <c r="E952" s="56">
        <f t="shared" si="246"/>
        <v>0</v>
      </c>
      <c r="F952" s="56">
        <f t="shared" si="246"/>
        <v>0</v>
      </c>
      <c r="G952" s="56">
        <f t="shared" si="246"/>
        <v>0</v>
      </c>
      <c r="H952" s="56">
        <f>SUM(H938:H951)</f>
        <v>0</v>
      </c>
      <c r="I952" s="57">
        <f>SUM(I938:I951)</f>
        <v>0</v>
      </c>
      <c r="J952" s="56" t="str">
        <f>IF(SUM(J938:J951)&gt;0, AVERAGE(J938:J951), "")</f>
        <v/>
      </c>
      <c r="K952" s="56" t="str">
        <f>IF(SUM(K938:K951)&gt;0, AVERAGE(K938:K951), "")</f>
        <v/>
      </c>
      <c r="L952" s="58">
        <f>SUM(L938:L951)</f>
        <v>0</v>
      </c>
      <c r="M952" s="58">
        <f>SUM(M938:M951)</f>
        <v>0</v>
      </c>
      <c r="N952" s="58">
        <f>SUM(N938:N951)</f>
        <v>0</v>
      </c>
      <c r="O952" s="58">
        <f>SUM(O938:O951)</f>
        <v>0</v>
      </c>
      <c r="P952" s="58">
        <f>SUM(P938:P951)</f>
        <v>0</v>
      </c>
      <c r="Q952" s="5"/>
      <c r="R952" s="36"/>
      <c r="S952" s="36"/>
      <c r="T952" s="36"/>
      <c r="U952" s="36"/>
      <c r="V952" s="36"/>
    </row>
    <row r="953" spans="1:22" x14ac:dyDescent="0.2">
      <c r="A953" s="250" t="s">
        <v>13</v>
      </c>
      <c r="B953" s="56">
        <f t="shared" ref="B953:G953" si="247">COUNT(B938:B951)</f>
        <v>0</v>
      </c>
      <c r="C953" s="56">
        <f t="shared" si="247"/>
        <v>0</v>
      </c>
      <c r="D953" s="56">
        <f t="shared" si="247"/>
        <v>0</v>
      </c>
      <c r="E953" s="56">
        <f t="shared" si="247"/>
        <v>0</v>
      </c>
      <c r="F953" s="56">
        <f t="shared" si="247"/>
        <v>0</v>
      </c>
      <c r="G953" s="56">
        <f t="shared" si="247"/>
        <v>0</v>
      </c>
      <c r="H953" s="56">
        <f>COUNT(H938:H951)</f>
        <v>0</v>
      </c>
      <c r="I953" s="57">
        <f>SUM(B953:H953)</f>
        <v>0</v>
      </c>
      <c r="J953" s="56"/>
      <c r="K953" s="56"/>
      <c r="L953" s="59"/>
      <c r="M953" s="59"/>
      <c r="N953" s="59"/>
      <c r="O953" s="59"/>
      <c r="P953" s="59"/>
      <c r="Q953" s="17"/>
      <c r="R953" s="36"/>
      <c r="S953" s="36"/>
      <c r="T953" s="36"/>
      <c r="U953" s="36"/>
      <c r="V953" s="36"/>
    </row>
    <row r="954" spans="1:22" x14ac:dyDescent="0.2">
      <c r="A954" s="244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36"/>
      <c r="S954" s="36"/>
      <c r="T954" s="36"/>
      <c r="U954" s="177"/>
      <c r="V954" s="176" t="str">
        <f>IF(SUM(V938:V951)&gt;0, (AVERAGE(V938:V951)), "")</f>
        <v/>
      </c>
    </row>
    <row r="955" spans="1:22" x14ac:dyDescent="0.2">
      <c r="A955" s="245" t="s">
        <v>2</v>
      </c>
      <c r="B955" s="37"/>
      <c r="C955" s="38">
        <f>C936+1</f>
        <v>40</v>
      </c>
      <c r="D955" s="39"/>
      <c r="E955" s="39"/>
      <c r="F955" s="39"/>
      <c r="G955" s="39"/>
      <c r="H955" s="39"/>
      <c r="I955" s="39"/>
      <c r="J955" s="39"/>
      <c r="K955" s="39"/>
      <c r="L955" s="40" t="str">
        <f>Start!$D$27</f>
        <v>Ju</v>
      </c>
      <c r="M955" s="40" t="str">
        <f>Start!$E$27</f>
        <v>Hi</v>
      </c>
      <c r="N955" s="40" t="str">
        <f>Start!$F$27</f>
        <v>Su</v>
      </c>
      <c r="O955" s="40" t="str">
        <f>Start!$G$27</f>
        <v>Py</v>
      </c>
      <c r="P955" s="179" t="s">
        <v>75</v>
      </c>
      <c r="Q955" s="41" t="s">
        <v>3</v>
      </c>
      <c r="R955" s="36"/>
      <c r="S955" s="36"/>
      <c r="T955" s="36"/>
      <c r="U955" s="36"/>
      <c r="V955" s="36"/>
    </row>
    <row r="956" spans="1:22" x14ac:dyDescent="0.2">
      <c r="A956" s="246"/>
      <c r="B956" s="42">
        <v>1</v>
      </c>
      <c r="C956" s="43">
        <v>2</v>
      </c>
      <c r="D956" s="44">
        <v>3</v>
      </c>
      <c r="E956" s="45">
        <v>4</v>
      </c>
      <c r="F956" s="46">
        <v>5</v>
      </c>
      <c r="G956" s="47">
        <v>6</v>
      </c>
      <c r="H956" s="235">
        <v>7</v>
      </c>
      <c r="I956" s="48" t="s">
        <v>4</v>
      </c>
      <c r="J956" s="49" t="s">
        <v>58</v>
      </c>
      <c r="K956" s="49" t="s">
        <v>59</v>
      </c>
      <c r="L956" s="50" t="s">
        <v>5</v>
      </c>
      <c r="M956" s="50" t="s">
        <v>5</v>
      </c>
      <c r="N956" s="50" t="s">
        <v>5</v>
      </c>
      <c r="O956" s="173" t="s">
        <v>5</v>
      </c>
      <c r="P956" s="173" t="s">
        <v>15</v>
      </c>
      <c r="Q956" s="51"/>
      <c r="R956" s="36"/>
      <c r="S956" s="36"/>
      <c r="T956" s="36"/>
      <c r="U956" s="36"/>
      <c r="V956" s="36"/>
    </row>
    <row r="957" spans="1:22" x14ac:dyDescent="0.2">
      <c r="A957" s="247" t="s">
        <v>6</v>
      </c>
      <c r="B957" s="2"/>
      <c r="C957" s="2"/>
      <c r="D957" s="2"/>
      <c r="E957" s="2"/>
      <c r="F957" s="2"/>
      <c r="G957" s="2"/>
      <c r="H957" s="2"/>
      <c r="I957" s="52">
        <f t="shared" ref="I957:I970" si="248">SUM(B957:H957)</f>
        <v>0</v>
      </c>
      <c r="J957" s="3"/>
      <c r="K957" s="3"/>
      <c r="L957" s="4"/>
      <c r="M957" s="4"/>
      <c r="N957" s="4"/>
      <c r="O957" s="4"/>
      <c r="P957" s="4"/>
      <c r="Q957" s="5"/>
      <c r="R957" s="36"/>
      <c r="S957" s="36"/>
      <c r="T957" s="36"/>
      <c r="U957" s="36"/>
      <c r="V957" s="176" t="str">
        <f t="shared" ref="V957:V970" si="249">IF(SUM(L957:O957)&gt;0, (SUM(B957:D957,G957,F957)/SUM(L957:O957)/1440), "")</f>
        <v/>
      </c>
    </row>
    <row r="958" spans="1:22" x14ac:dyDescent="0.2">
      <c r="A958" s="248">
        <f>A951+1</f>
        <v>43010</v>
      </c>
      <c r="B958" s="6"/>
      <c r="C958" s="6"/>
      <c r="D958" s="6"/>
      <c r="E958" s="6"/>
      <c r="F958" s="6"/>
      <c r="G958" s="6"/>
      <c r="H958" s="6"/>
      <c r="I958" s="53">
        <f t="shared" si="248"/>
        <v>0</v>
      </c>
      <c r="J958" s="7"/>
      <c r="K958" s="7"/>
      <c r="L958" s="8"/>
      <c r="M958" s="8"/>
      <c r="N958" s="8"/>
      <c r="O958" s="8"/>
      <c r="P958" s="8"/>
      <c r="Q958" s="34"/>
      <c r="R958" s="36"/>
      <c r="S958" s="36"/>
      <c r="T958" s="36"/>
      <c r="U958" s="36"/>
      <c r="V958" s="176" t="str">
        <f t="shared" si="249"/>
        <v/>
      </c>
    </row>
    <row r="959" spans="1:22" x14ac:dyDescent="0.2">
      <c r="A959" s="247" t="s">
        <v>8</v>
      </c>
      <c r="B959" s="2"/>
      <c r="C959" s="2"/>
      <c r="D959" s="2"/>
      <c r="E959" s="2"/>
      <c r="F959" s="2"/>
      <c r="G959" s="2"/>
      <c r="H959" s="2"/>
      <c r="I959" s="52">
        <f t="shared" si="248"/>
        <v>0</v>
      </c>
      <c r="J959" s="3"/>
      <c r="K959" s="3"/>
      <c r="L959" s="4"/>
      <c r="M959" s="4"/>
      <c r="N959" s="4"/>
      <c r="O959" s="4"/>
      <c r="P959" s="4"/>
      <c r="Q959" s="214"/>
      <c r="R959" s="36"/>
      <c r="S959" s="36"/>
      <c r="T959" s="36"/>
      <c r="U959" s="36"/>
      <c r="V959" s="176" t="str">
        <f t="shared" si="249"/>
        <v/>
      </c>
    </row>
    <row r="960" spans="1:22" x14ac:dyDescent="0.2">
      <c r="A960" s="248">
        <f>A958+1</f>
        <v>43011</v>
      </c>
      <c r="B960" s="10"/>
      <c r="C960" s="10"/>
      <c r="D960" s="10"/>
      <c r="E960" s="10"/>
      <c r="F960" s="10"/>
      <c r="G960" s="10"/>
      <c r="H960" s="10"/>
      <c r="I960" s="54">
        <f t="shared" si="248"/>
        <v>0</v>
      </c>
      <c r="J960" s="11"/>
      <c r="K960" s="11"/>
      <c r="L960" s="12"/>
      <c r="M960" s="13"/>
      <c r="N960" s="13"/>
      <c r="O960" s="13"/>
      <c r="P960" s="13"/>
      <c r="Q960" s="34"/>
      <c r="R960" s="36"/>
      <c r="S960" s="36"/>
      <c r="T960" s="36"/>
      <c r="U960" s="36"/>
      <c r="V960" s="176" t="str">
        <f t="shared" si="249"/>
        <v/>
      </c>
    </row>
    <row r="961" spans="1:22" x14ac:dyDescent="0.2">
      <c r="A961" s="247" t="s">
        <v>10</v>
      </c>
      <c r="B961" s="2"/>
      <c r="C961" s="2"/>
      <c r="D961" s="2"/>
      <c r="E961" s="2"/>
      <c r="F961" s="2"/>
      <c r="G961" s="143"/>
      <c r="H961" s="143"/>
      <c r="I961" s="52">
        <f t="shared" si="248"/>
        <v>0</v>
      </c>
      <c r="J961" s="3"/>
      <c r="K961" s="3"/>
      <c r="L961" s="4"/>
      <c r="M961" s="4"/>
      <c r="N961" s="4"/>
      <c r="O961" s="4"/>
      <c r="P961" s="4"/>
      <c r="Q961" s="214"/>
      <c r="R961" s="36"/>
      <c r="S961" s="36"/>
      <c r="T961" s="36"/>
      <c r="U961" s="36"/>
      <c r="V961" s="176" t="str">
        <f t="shared" si="249"/>
        <v/>
      </c>
    </row>
    <row r="962" spans="1:22" x14ac:dyDescent="0.2">
      <c r="A962" s="249">
        <f>A960+1</f>
        <v>43012</v>
      </c>
      <c r="B962" s="6"/>
      <c r="C962" s="6"/>
      <c r="D962" s="6"/>
      <c r="E962" s="6"/>
      <c r="F962" s="6"/>
      <c r="G962" s="6"/>
      <c r="H962" s="6"/>
      <c r="I962" s="53">
        <f t="shared" si="248"/>
        <v>0</v>
      </c>
      <c r="J962" s="7"/>
      <c r="K962" s="7"/>
      <c r="L962" s="14"/>
      <c r="M962" s="8"/>
      <c r="N962" s="8"/>
      <c r="O962" s="8"/>
      <c r="P962" s="8"/>
      <c r="Q962" s="34"/>
      <c r="R962" s="36"/>
      <c r="S962" s="36"/>
      <c r="T962" s="36"/>
      <c r="U962" s="36"/>
      <c r="V962" s="176" t="str">
        <f t="shared" si="249"/>
        <v/>
      </c>
    </row>
    <row r="963" spans="1:22" x14ac:dyDescent="0.2">
      <c r="A963" s="249" t="s">
        <v>12</v>
      </c>
      <c r="B963" s="2"/>
      <c r="C963" s="2"/>
      <c r="D963" s="2"/>
      <c r="E963" s="2"/>
      <c r="F963" s="2"/>
      <c r="G963" s="2"/>
      <c r="H963" s="2"/>
      <c r="I963" s="52">
        <f t="shared" si="248"/>
        <v>0</v>
      </c>
      <c r="J963" s="3"/>
      <c r="K963" s="3"/>
      <c r="L963" s="4"/>
      <c r="M963" s="4"/>
      <c r="N963" s="4"/>
      <c r="O963" s="4"/>
      <c r="P963" s="4"/>
      <c r="Q963" s="5"/>
      <c r="R963" s="36"/>
      <c r="S963" s="36"/>
      <c r="T963" s="36"/>
      <c r="U963" s="36"/>
      <c r="V963" s="176" t="str">
        <f t="shared" si="249"/>
        <v/>
      </c>
    </row>
    <row r="964" spans="1:22" x14ac:dyDescent="0.2">
      <c r="A964" s="249">
        <f t="shared" ref="A964:A970" si="250">A962+1</f>
        <v>43013</v>
      </c>
      <c r="B964" s="10"/>
      <c r="C964" s="10"/>
      <c r="D964" s="10"/>
      <c r="E964" s="10"/>
      <c r="F964" s="10"/>
      <c r="G964" s="10"/>
      <c r="H964" s="10"/>
      <c r="I964" s="54">
        <f t="shared" si="248"/>
        <v>0</v>
      </c>
      <c r="J964" s="11"/>
      <c r="K964" s="11"/>
      <c r="L964" s="12"/>
      <c r="M964" s="13"/>
      <c r="N964" s="13"/>
      <c r="O964" s="13"/>
      <c r="P964" s="13"/>
      <c r="Q964" s="9"/>
      <c r="R964" s="36"/>
      <c r="S964" s="36"/>
      <c r="T964" s="36"/>
      <c r="U964" s="36"/>
      <c r="V964" s="176" t="str">
        <f t="shared" si="249"/>
        <v/>
      </c>
    </row>
    <row r="965" spans="1:22" x14ac:dyDescent="0.2">
      <c r="A965" s="247" t="s">
        <v>11</v>
      </c>
      <c r="B965" s="2"/>
      <c r="C965" s="2"/>
      <c r="D965" s="2"/>
      <c r="E965" s="2"/>
      <c r="F965" s="2"/>
      <c r="G965" s="2"/>
      <c r="H965" s="2"/>
      <c r="I965" s="52">
        <f t="shared" si="248"/>
        <v>0</v>
      </c>
      <c r="J965" s="3"/>
      <c r="K965" s="3"/>
      <c r="L965" s="4"/>
      <c r="M965" s="4"/>
      <c r="N965" s="4"/>
      <c r="O965" s="4"/>
      <c r="P965" s="4"/>
      <c r="Q965" s="214"/>
      <c r="R965" s="36"/>
      <c r="S965" s="36"/>
      <c r="T965" s="36"/>
      <c r="U965" s="36"/>
      <c r="V965" s="176" t="str">
        <f t="shared" si="249"/>
        <v/>
      </c>
    </row>
    <row r="966" spans="1:22" x14ac:dyDescent="0.2">
      <c r="A966" s="249">
        <f t="shared" si="250"/>
        <v>43014</v>
      </c>
      <c r="B966" s="10"/>
      <c r="C966" s="10"/>
      <c r="D966" s="10"/>
      <c r="E966" s="10"/>
      <c r="F966" s="10"/>
      <c r="G966" s="10"/>
      <c r="H966" s="10"/>
      <c r="I966" s="54">
        <f t="shared" si="248"/>
        <v>0</v>
      </c>
      <c r="J966" s="11"/>
      <c r="K966" s="11"/>
      <c r="L966" s="12"/>
      <c r="M966" s="13"/>
      <c r="N966" s="13"/>
      <c r="O966" s="13"/>
      <c r="P966" s="13"/>
      <c r="Q966" s="34"/>
      <c r="R966" s="36"/>
      <c r="S966" s="36"/>
      <c r="T966" s="36"/>
      <c r="U966" s="36"/>
      <c r="V966" s="176" t="str">
        <f t="shared" si="249"/>
        <v/>
      </c>
    </row>
    <row r="967" spans="1:22" x14ac:dyDescent="0.2">
      <c r="A967" s="247" t="s">
        <v>9</v>
      </c>
      <c r="B967" s="2"/>
      <c r="C967" s="2"/>
      <c r="D967" s="2"/>
      <c r="E967" s="2"/>
      <c r="F967" s="2"/>
      <c r="G967" s="2"/>
      <c r="H967" s="2"/>
      <c r="I967" s="52">
        <f t="shared" si="248"/>
        <v>0</v>
      </c>
      <c r="J967" s="3"/>
      <c r="K967" s="3"/>
      <c r="L967" s="4"/>
      <c r="M967" s="4"/>
      <c r="N967" s="4"/>
      <c r="O967" s="4"/>
      <c r="P967" s="4"/>
      <c r="Q967" s="5"/>
      <c r="R967" s="36"/>
      <c r="S967" s="36"/>
      <c r="T967" s="36"/>
      <c r="U967" s="36"/>
      <c r="V967" s="176" t="str">
        <f t="shared" si="249"/>
        <v/>
      </c>
    </row>
    <row r="968" spans="1:22" x14ac:dyDescent="0.2">
      <c r="A968" s="249">
        <f t="shared" si="250"/>
        <v>43015</v>
      </c>
      <c r="B968" s="10"/>
      <c r="C968" s="10"/>
      <c r="D968" s="10"/>
      <c r="E968" s="10"/>
      <c r="F968" s="10"/>
      <c r="G968" s="10"/>
      <c r="H968" s="10"/>
      <c r="I968" s="54">
        <f t="shared" si="248"/>
        <v>0</v>
      </c>
      <c r="J968" s="11"/>
      <c r="K968" s="11"/>
      <c r="L968" s="12"/>
      <c r="M968" s="13"/>
      <c r="N968" s="13"/>
      <c r="O968" s="13"/>
      <c r="P968" s="13"/>
      <c r="Q968" s="9"/>
      <c r="R968" s="36"/>
      <c r="S968" s="36"/>
      <c r="T968" s="36"/>
      <c r="U968" s="36"/>
      <c r="V968" s="176" t="str">
        <f t="shared" si="249"/>
        <v/>
      </c>
    </row>
    <row r="969" spans="1:22" x14ac:dyDescent="0.2">
      <c r="A969" s="247" t="s">
        <v>7</v>
      </c>
      <c r="B969" s="2"/>
      <c r="C969" s="2"/>
      <c r="D969" s="2"/>
      <c r="E969" s="2"/>
      <c r="F969" s="2"/>
      <c r="G969" s="2"/>
      <c r="H969" s="2"/>
      <c r="I969" s="52">
        <f t="shared" si="248"/>
        <v>0</v>
      </c>
      <c r="J969" s="3"/>
      <c r="K969" s="3"/>
      <c r="L969" s="4"/>
      <c r="M969" s="4"/>
      <c r="N969" s="4"/>
      <c r="O969" s="4"/>
      <c r="P969" s="4"/>
      <c r="Q969" s="214"/>
      <c r="R969" s="36"/>
      <c r="S969" s="36"/>
      <c r="T969" s="36"/>
      <c r="U969" s="36"/>
      <c r="V969" s="176" t="str">
        <f t="shared" si="249"/>
        <v/>
      </c>
    </row>
    <row r="970" spans="1:22" x14ac:dyDescent="0.2">
      <c r="A970" s="249">
        <f t="shared" si="250"/>
        <v>43016</v>
      </c>
      <c r="B970" s="15"/>
      <c r="C970" s="15"/>
      <c r="D970" s="15"/>
      <c r="E970" s="15"/>
      <c r="F970" s="15"/>
      <c r="G970" s="15"/>
      <c r="H970" s="15"/>
      <c r="I970" s="54">
        <f t="shared" si="248"/>
        <v>0</v>
      </c>
      <c r="J970" s="16"/>
      <c r="K970" s="16"/>
      <c r="L970" s="12"/>
      <c r="M970" s="13"/>
      <c r="N970" s="13"/>
      <c r="O970" s="13"/>
      <c r="P970" s="13"/>
      <c r="Q970" s="34"/>
      <c r="R970" s="36"/>
      <c r="S970" s="36"/>
      <c r="T970" s="36"/>
      <c r="U970" s="36"/>
      <c r="V970" s="176" t="str">
        <f t="shared" si="249"/>
        <v/>
      </c>
    </row>
    <row r="971" spans="1:22" x14ac:dyDescent="0.2">
      <c r="A971" s="247" t="s">
        <v>4</v>
      </c>
      <c r="B971" s="56">
        <f t="shared" ref="B971:G971" si="251">SUM(B957:B970)</f>
        <v>0</v>
      </c>
      <c r="C971" s="56">
        <f t="shared" si="251"/>
        <v>0</v>
      </c>
      <c r="D971" s="56">
        <f t="shared" si="251"/>
        <v>0</v>
      </c>
      <c r="E971" s="56">
        <f t="shared" si="251"/>
        <v>0</v>
      </c>
      <c r="F971" s="56">
        <f t="shared" si="251"/>
        <v>0</v>
      </c>
      <c r="G971" s="56">
        <f t="shared" si="251"/>
        <v>0</v>
      </c>
      <c r="H971" s="56">
        <f>SUM(H957:H970)</f>
        <v>0</v>
      </c>
      <c r="I971" s="57">
        <f>SUM(I957:I970)</f>
        <v>0</v>
      </c>
      <c r="J971" s="56" t="str">
        <f>IF(SUM(J957:J970)&gt;0, AVERAGE(J957:J970), "")</f>
        <v/>
      </c>
      <c r="K971" s="56" t="str">
        <f>IF(SUM(K957:K970)&gt;0, AVERAGE(K957:K970), "")</f>
        <v/>
      </c>
      <c r="L971" s="58">
        <f>SUM(L957:L970)</f>
        <v>0</v>
      </c>
      <c r="M971" s="58">
        <f>SUM(M957:M970)</f>
        <v>0</v>
      </c>
      <c r="N971" s="58">
        <f>SUM(N957:N970)</f>
        <v>0</v>
      </c>
      <c r="O971" s="58">
        <f>SUM(O957:O970)</f>
        <v>0</v>
      </c>
      <c r="P971" s="58">
        <f>SUM(P957:P970)</f>
        <v>0</v>
      </c>
      <c r="Q971" s="5"/>
      <c r="R971" s="36"/>
      <c r="S971" s="36"/>
      <c r="T971" s="36"/>
      <c r="U971" s="36"/>
      <c r="V971" s="36"/>
    </row>
    <row r="972" spans="1:22" x14ac:dyDescent="0.2">
      <c r="A972" s="250" t="s">
        <v>13</v>
      </c>
      <c r="B972" s="56">
        <f t="shared" ref="B972:G972" si="252">COUNT(B957:B970)</f>
        <v>0</v>
      </c>
      <c r="C972" s="56">
        <f t="shared" si="252"/>
        <v>0</v>
      </c>
      <c r="D972" s="56">
        <f t="shared" si="252"/>
        <v>0</v>
      </c>
      <c r="E972" s="56">
        <f t="shared" si="252"/>
        <v>0</v>
      </c>
      <c r="F972" s="56">
        <f t="shared" si="252"/>
        <v>0</v>
      </c>
      <c r="G972" s="56">
        <f t="shared" si="252"/>
        <v>0</v>
      </c>
      <c r="H972" s="56">
        <f>COUNT(H957:H970)</f>
        <v>0</v>
      </c>
      <c r="I972" s="57">
        <f>SUM(B972:H972)</f>
        <v>0</v>
      </c>
      <c r="J972" s="56"/>
      <c r="K972" s="56"/>
      <c r="L972" s="59"/>
      <c r="M972" s="59"/>
      <c r="N972" s="59"/>
      <c r="O972" s="59"/>
      <c r="P972" s="59"/>
      <c r="Q972" s="17"/>
      <c r="R972" s="36"/>
      <c r="S972" s="36"/>
      <c r="T972" s="36"/>
      <c r="U972" s="36"/>
      <c r="V972" s="36"/>
    </row>
    <row r="973" spans="1:22" x14ac:dyDescent="0.2">
      <c r="A973" s="244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36"/>
      <c r="S973" s="36"/>
      <c r="T973" s="36"/>
      <c r="U973" s="177"/>
      <c r="V973" s="176" t="str">
        <f>IF(SUM(V957:V970)&gt;0, (AVERAGE(V957:V970)), "")</f>
        <v/>
      </c>
    </row>
    <row r="974" spans="1:22" x14ac:dyDescent="0.2">
      <c r="A974" s="245" t="s">
        <v>2</v>
      </c>
      <c r="B974" s="37"/>
      <c r="C974" s="38">
        <f>C955+1</f>
        <v>41</v>
      </c>
      <c r="D974" s="39"/>
      <c r="E974" s="39"/>
      <c r="F974" s="39"/>
      <c r="G974" s="39"/>
      <c r="H974" s="39"/>
      <c r="I974" s="39"/>
      <c r="J974" s="39"/>
      <c r="K974" s="39"/>
      <c r="L974" s="40" t="str">
        <f>Start!$D$27</f>
        <v>Ju</v>
      </c>
      <c r="M974" s="40" t="str">
        <f>Start!$E$27</f>
        <v>Hi</v>
      </c>
      <c r="N974" s="40" t="str">
        <f>Start!$F$27</f>
        <v>Su</v>
      </c>
      <c r="O974" s="40" t="str">
        <f>Start!$G$27</f>
        <v>Py</v>
      </c>
      <c r="P974" s="179" t="s">
        <v>75</v>
      </c>
      <c r="Q974" s="41" t="s">
        <v>3</v>
      </c>
      <c r="R974" s="36"/>
      <c r="S974" s="36"/>
      <c r="T974" s="36"/>
      <c r="U974" s="36"/>
      <c r="V974" s="36"/>
    </row>
    <row r="975" spans="1:22" x14ac:dyDescent="0.2">
      <c r="A975" s="246"/>
      <c r="B975" s="42">
        <v>1</v>
      </c>
      <c r="C975" s="43">
        <v>2</v>
      </c>
      <c r="D975" s="44">
        <v>3</v>
      </c>
      <c r="E975" s="45">
        <v>4</v>
      </c>
      <c r="F975" s="46">
        <v>5</v>
      </c>
      <c r="G975" s="47">
        <v>6</v>
      </c>
      <c r="H975" s="235">
        <v>7</v>
      </c>
      <c r="I975" s="48" t="s">
        <v>4</v>
      </c>
      <c r="J975" s="49" t="s">
        <v>58</v>
      </c>
      <c r="K975" s="49" t="s">
        <v>59</v>
      </c>
      <c r="L975" s="50" t="s">
        <v>5</v>
      </c>
      <c r="M975" s="50" t="s">
        <v>5</v>
      </c>
      <c r="N975" s="50" t="s">
        <v>5</v>
      </c>
      <c r="O975" s="173" t="s">
        <v>5</v>
      </c>
      <c r="P975" s="173" t="s">
        <v>15</v>
      </c>
      <c r="Q975" s="51"/>
      <c r="R975" s="36"/>
      <c r="S975" s="36"/>
      <c r="T975" s="36"/>
      <c r="U975" s="36"/>
      <c r="V975" s="36"/>
    </row>
    <row r="976" spans="1:22" x14ac:dyDescent="0.2">
      <c r="A976" s="247" t="s">
        <v>6</v>
      </c>
      <c r="B976" s="2"/>
      <c r="C976" s="2"/>
      <c r="D976" s="2"/>
      <c r="E976" s="2"/>
      <c r="F976" s="2"/>
      <c r="G976" s="2"/>
      <c r="H976" s="2"/>
      <c r="I976" s="52">
        <f t="shared" ref="I976:I989" si="253">SUM(B976:H976)</f>
        <v>0</v>
      </c>
      <c r="J976" s="3"/>
      <c r="K976" s="3"/>
      <c r="L976" s="4"/>
      <c r="M976" s="4"/>
      <c r="N976" s="4"/>
      <c r="O976" s="4"/>
      <c r="P976" s="4"/>
      <c r="Q976" s="5"/>
      <c r="R976" s="36"/>
      <c r="S976" s="36"/>
      <c r="T976" s="36"/>
      <c r="U976" s="36"/>
      <c r="V976" s="176" t="str">
        <f t="shared" ref="V976:V989" si="254">IF(SUM(L976:O976)&gt;0, (SUM(B976:D976,G976,F976)/SUM(L976:O976)/1440), "")</f>
        <v/>
      </c>
    </row>
    <row r="977" spans="1:22" x14ac:dyDescent="0.2">
      <c r="A977" s="248">
        <f>A970+1</f>
        <v>43017</v>
      </c>
      <c r="B977" s="6"/>
      <c r="C977" s="6"/>
      <c r="D977" s="6"/>
      <c r="E977" s="6"/>
      <c r="F977" s="6"/>
      <c r="G977" s="6"/>
      <c r="H977" s="6"/>
      <c r="I977" s="53">
        <f t="shared" si="253"/>
        <v>0</v>
      </c>
      <c r="J977" s="7"/>
      <c r="K977" s="7"/>
      <c r="L977" s="8"/>
      <c r="M977" s="8"/>
      <c r="N977" s="8"/>
      <c r="O977" s="8"/>
      <c r="P977" s="8"/>
      <c r="Q977" s="34"/>
      <c r="R977" s="36"/>
      <c r="S977" s="36"/>
      <c r="T977" s="36"/>
      <c r="U977" s="36"/>
      <c r="V977" s="176" t="str">
        <f t="shared" si="254"/>
        <v/>
      </c>
    </row>
    <row r="978" spans="1:22" x14ac:dyDescent="0.2">
      <c r="A978" s="247" t="s">
        <v>8</v>
      </c>
      <c r="B978" s="2"/>
      <c r="C978" s="2"/>
      <c r="D978" s="2"/>
      <c r="E978" s="2"/>
      <c r="F978" s="2"/>
      <c r="G978" s="2"/>
      <c r="H978" s="2"/>
      <c r="I978" s="52">
        <f t="shared" si="253"/>
        <v>0</v>
      </c>
      <c r="J978" s="3"/>
      <c r="K978" s="3"/>
      <c r="L978" s="4"/>
      <c r="M978" s="4"/>
      <c r="N978" s="4"/>
      <c r="O978" s="4"/>
      <c r="P978" s="4"/>
      <c r="Q978" s="214"/>
      <c r="R978" s="36"/>
      <c r="S978" s="36"/>
      <c r="T978" s="36"/>
      <c r="U978" s="36"/>
      <c r="V978" s="176" t="str">
        <f t="shared" si="254"/>
        <v/>
      </c>
    </row>
    <row r="979" spans="1:22" x14ac:dyDescent="0.2">
      <c r="A979" s="248">
        <f>A977+1</f>
        <v>43018</v>
      </c>
      <c r="B979" s="10"/>
      <c r="C979" s="10"/>
      <c r="D979" s="10"/>
      <c r="E979" s="10"/>
      <c r="F979" s="10"/>
      <c r="G979" s="10"/>
      <c r="H979" s="10"/>
      <c r="I979" s="54">
        <f t="shared" si="253"/>
        <v>0</v>
      </c>
      <c r="J979" s="11"/>
      <c r="K979" s="11"/>
      <c r="L979" s="12"/>
      <c r="M979" s="13"/>
      <c r="N979" s="13"/>
      <c r="O979" s="13"/>
      <c r="P979" s="13"/>
      <c r="Q979" s="9"/>
      <c r="R979" s="36"/>
      <c r="S979" s="36"/>
      <c r="T979" s="36"/>
      <c r="U979" s="36"/>
      <c r="V979" s="176" t="str">
        <f t="shared" si="254"/>
        <v/>
      </c>
    </row>
    <row r="980" spans="1:22" x14ac:dyDescent="0.2">
      <c r="A980" s="247" t="s">
        <v>10</v>
      </c>
      <c r="B980" s="2"/>
      <c r="C980" s="2"/>
      <c r="D980" s="2"/>
      <c r="E980" s="2"/>
      <c r="F980" s="2"/>
      <c r="G980" s="143"/>
      <c r="H980" s="143"/>
      <c r="I980" s="52">
        <f t="shared" si="253"/>
        <v>0</v>
      </c>
      <c r="J980" s="3"/>
      <c r="K980" s="3"/>
      <c r="L980" s="4"/>
      <c r="M980" s="4"/>
      <c r="N980" s="4"/>
      <c r="O980" s="4"/>
      <c r="P980" s="4"/>
      <c r="Q980" s="5"/>
      <c r="R980" s="36"/>
      <c r="S980" s="36"/>
      <c r="T980" s="36"/>
      <c r="U980" s="36"/>
      <c r="V980" s="176" t="str">
        <f t="shared" si="254"/>
        <v/>
      </c>
    </row>
    <row r="981" spans="1:22" x14ac:dyDescent="0.2">
      <c r="A981" s="249">
        <f>A979+1</f>
        <v>43019</v>
      </c>
      <c r="B981" s="6"/>
      <c r="C981" s="6"/>
      <c r="D981" s="6"/>
      <c r="E981" s="6"/>
      <c r="F981" s="6"/>
      <c r="G981" s="6"/>
      <c r="H981" s="6"/>
      <c r="I981" s="53">
        <f t="shared" si="253"/>
        <v>0</v>
      </c>
      <c r="J981" s="7"/>
      <c r="K981" s="7"/>
      <c r="L981" s="14"/>
      <c r="M981" s="8"/>
      <c r="N981" s="8"/>
      <c r="O981" s="8"/>
      <c r="P981" s="8"/>
      <c r="Q981" s="9"/>
      <c r="R981" s="36"/>
      <c r="S981" s="36"/>
      <c r="T981" s="36"/>
      <c r="U981" s="36"/>
      <c r="V981" s="176" t="str">
        <f t="shared" si="254"/>
        <v/>
      </c>
    </row>
    <row r="982" spans="1:22" x14ac:dyDescent="0.2">
      <c r="A982" s="249" t="s">
        <v>12</v>
      </c>
      <c r="B982" s="2"/>
      <c r="C982" s="2"/>
      <c r="D982" s="2"/>
      <c r="E982" s="2"/>
      <c r="F982" s="2"/>
      <c r="G982" s="2"/>
      <c r="H982" s="2"/>
      <c r="I982" s="52">
        <f t="shared" si="253"/>
        <v>0</v>
      </c>
      <c r="J982" s="3"/>
      <c r="K982" s="3"/>
      <c r="L982" s="4"/>
      <c r="M982" s="4"/>
      <c r="N982" s="4"/>
      <c r="O982" s="4"/>
      <c r="P982" s="4"/>
      <c r="Q982" s="5"/>
      <c r="R982" s="36"/>
      <c r="S982" s="36"/>
      <c r="T982" s="36"/>
      <c r="U982" s="36"/>
      <c r="V982" s="176" t="str">
        <f t="shared" si="254"/>
        <v/>
      </c>
    </row>
    <row r="983" spans="1:22" x14ac:dyDescent="0.2">
      <c r="A983" s="249">
        <f t="shared" ref="A983:A989" si="255">A981+1</f>
        <v>43020</v>
      </c>
      <c r="B983" s="10"/>
      <c r="C983" s="10"/>
      <c r="D983" s="10"/>
      <c r="E983" s="10"/>
      <c r="F983" s="10"/>
      <c r="G983" s="10"/>
      <c r="H983" s="10"/>
      <c r="I983" s="54">
        <f t="shared" si="253"/>
        <v>0</v>
      </c>
      <c r="J983" s="11"/>
      <c r="K983" s="11"/>
      <c r="L983" s="12"/>
      <c r="M983" s="13"/>
      <c r="N983" s="13"/>
      <c r="O983" s="13"/>
      <c r="P983" s="13"/>
      <c r="Q983" s="9"/>
      <c r="R983" s="36"/>
      <c r="S983" s="36"/>
      <c r="T983" s="36"/>
      <c r="U983" s="36"/>
      <c r="V983" s="176" t="str">
        <f t="shared" si="254"/>
        <v/>
      </c>
    </row>
    <row r="984" spans="1:22" x14ac:dyDescent="0.2">
      <c r="A984" s="247" t="s">
        <v>11</v>
      </c>
      <c r="B984" s="2"/>
      <c r="C984" s="2"/>
      <c r="D984" s="2"/>
      <c r="E984" s="2"/>
      <c r="F984" s="2"/>
      <c r="G984" s="2"/>
      <c r="H984" s="2"/>
      <c r="I984" s="52">
        <f t="shared" si="253"/>
        <v>0</v>
      </c>
      <c r="J984" s="3"/>
      <c r="K984" s="3"/>
      <c r="L984" s="4"/>
      <c r="M984" s="4"/>
      <c r="N984" s="4"/>
      <c r="O984" s="4"/>
      <c r="P984" s="4"/>
      <c r="Q984" s="5"/>
      <c r="R984" s="36"/>
      <c r="S984" s="36"/>
      <c r="T984" s="36"/>
      <c r="U984" s="36"/>
      <c r="V984" s="176" t="str">
        <f t="shared" si="254"/>
        <v/>
      </c>
    </row>
    <row r="985" spans="1:22" x14ac:dyDescent="0.2">
      <c r="A985" s="249">
        <f t="shared" si="255"/>
        <v>43021</v>
      </c>
      <c r="B985" s="10"/>
      <c r="C985" s="10"/>
      <c r="D985" s="10"/>
      <c r="E985" s="10"/>
      <c r="F985" s="10"/>
      <c r="G985" s="10"/>
      <c r="H985" s="10"/>
      <c r="I985" s="54">
        <f t="shared" si="253"/>
        <v>0</v>
      </c>
      <c r="J985" s="11"/>
      <c r="K985" s="11"/>
      <c r="L985" s="12"/>
      <c r="M985" s="13"/>
      <c r="N985" s="13"/>
      <c r="O985" s="13"/>
      <c r="P985" s="13"/>
      <c r="Q985" s="9"/>
      <c r="R985" s="36"/>
      <c r="S985" s="36"/>
      <c r="T985" s="36"/>
      <c r="U985" s="36"/>
      <c r="V985" s="176" t="str">
        <f t="shared" si="254"/>
        <v/>
      </c>
    </row>
    <row r="986" spans="1:22" x14ac:dyDescent="0.2">
      <c r="A986" s="247" t="s">
        <v>9</v>
      </c>
      <c r="B986" s="2"/>
      <c r="C986" s="2"/>
      <c r="D986" s="2"/>
      <c r="E986" s="2"/>
      <c r="F986" s="2"/>
      <c r="G986" s="2"/>
      <c r="H986" s="2"/>
      <c r="I986" s="52">
        <f t="shared" si="253"/>
        <v>0</v>
      </c>
      <c r="J986" s="3"/>
      <c r="K986" s="3"/>
      <c r="L986" s="4"/>
      <c r="M986" s="4"/>
      <c r="N986" s="4"/>
      <c r="O986" s="4"/>
      <c r="P986" s="4"/>
      <c r="Q986" s="5"/>
      <c r="R986" s="36"/>
      <c r="S986" s="36"/>
      <c r="T986" s="36"/>
      <c r="U986" s="36"/>
      <c r="V986" s="176" t="str">
        <f t="shared" si="254"/>
        <v/>
      </c>
    </row>
    <row r="987" spans="1:22" x14ac:dyDescent="0.2">
      <c r="A987" s="249">
        <f t="shared" si="255"/>
        <v>43022</v>
      </c>
      <c r="B987" s="10"/>
      <c r="C987" s="10"/>
      <c r="D987" s="10"/>
      <c r="E987" s="10"/>
      <c r="F987" s="10"/>
      <c r="G987" s="10"/>
      <c r="H987" s="10"/>
      <c r="I987" s="54">
        <f t="shared" si="253"/>
        <v>0</v>
      </c>
      <c r="J987" s="11"/>
      <c r="K987" s="11"/>
      <c r="L987" s="12"/>
      <c r="M987" s="13"/>
      <c r="N987" s="13"/>
      <c r="O987" s="13"/>
      <c r="P987" s="13"/>
      <c r="Q987" s="9"/>
      <c r="R987" s="36"/>
      <c r="S987" s="36"/>
      <c r="T987" s="36"/>
      <c r="U987" s="36"/>
      <c r="V987" s="176" t="str">
        <f t="shared" si="254"/>
        <v/>
      </c>
    </row>
    <row r="988" spans="1:22" x14ac:dyDescent="0.2">
      <c r="A988" s="247" t="s">
        <v>7</v>
      </c>
      <c r="B988" s="2"/>
      <c r="C988" s="2"/>
      <c r="D988" s="2"/>
      <c r="E988" s="2"/>
      <c r="F988" s="2"/>
      <c r="G988" s="2"/>
      <c r="H988" s="2"/>
      <c r="I988" s="52">
        <f t="shared" si="253"/>
        <v>0</v>
      </c>
      <c r="J988" s="3"/>
      <c r="K988" s="3"/>
      <c r="L988" s="4"/>
      <c r="M988" s="4"/>
      <c r="N988" s="4"/>
      <c r="O988" s="4"/>
      <c r="P988" s="4"/>
      <c r="Q988" s="5"/>
      <c r="R988" s="36"/>
      <c r="S988" s="36"/>
      <c r="T988" s="36"/>
      <c r="U988" s="36"/>
      <c r="V988" s="176" t="str">
        <f t="shared" si="254"/>
        <v/>
      </c>
    </row>
    <row r="989" spans="1:22" x14ac:dyDescent="0.2">
      <c r="A989" s="249">
        <f t="shared" si="255"/>
        <v>43023</v>
      </c>
      <c r="B989" s="15"/>
      <c r="C989" s="15"/>
      <c r="D989" s="15"/>
      <c r="E989" s="15"/>
      <c r="F989" s="15"/>
      <c r="G989" s="15"/>
      <c r="H989" s="15"/>
      <c r="I989" s="54">
        <f t="shared" si="253"/>
        <v>0</v>
      </c>
      <c r="J989" s="16"/>
      <c r="K989" s="16"/>
      <c r="L989" s="12"/>
      <c r="M989" s="13"/>
      <c r="N989" s="13"/>
      <c r="O989" s="13"/>
      <c r="P989" s="13"/>
      <c r="Q989" s="9"/>
      <c r="R989" s="36"/>
      <c r="S989" s="36"/>
      <c r="T989" s="36"/>
      <c r="U989" s="36"/>
      <c r="V989" s="176" t="str">
        <f t="shared" si="254"/>
        <v/>
      </c>
    </row>
    <row r="990" spans="1:22" x14ac:dyDescent="0.2">
      <c r="A990" s="247" t="s">
        <v>4</v>
      </c>
      <c r="B990" s="56">
        <f t="shared" ref="B990:G990" si="256">SUM(B976:B989)</f>
        <v>0</v>
      </c>
      <c r="C990" s="56">
        <f t="shared" si="256"/>
        <v>0</v>
      </c>
      <c r="D990" s="56">
        <f t="shared" si="256"/>
        <v>0</v>
      </c>
      <c r="E990" s="56">
        <f t="shared" si="256"/>
        <v>0</v>
      </c>
      <c r="F990" s="56">
        <f t="shared" si="256"/>
        <v>0</v>
      </c>
      <c r="G990" s="56">
        <f t="shared" si="256"/>
        <v>0</v>
      </c>
      <c r="H990" s="56">
        <f>SUM(H976:H989)</f>
        <v>0</v>
      </c>
      <c r="I990" s="57">
        <f>SUM(I976:I989)</f>
        <v>0</v>
      </c>
      <c r="J990" s="56" t="str">
        <f>IF(SUM(J976:J989)&gt;0, AVERAGE(J976:J989), "")</f>
        <v/>
      </c>
      <c r="K990" s="56" t="str">
        <f>IF(SUM(K976:K989)&gt;0, AVERAGE(K976:K989), "")</f>
        <v/>
      </c>
      <c r="L990" s="58">
        <f>SUM(L976:L989)</f>
        <v>0</v>
      </c>
      <c r="M990" s="58">
        <f>SUM(M976:M989)</f>
        <v>0</v>
      </c>
      <c r="N990" s="58">
        <f>SUM(N976:N989)</f>
        <v>0</v>
      </c>
      <c r="O990" s="58">
        <f>SUM(O976:O989)</f>
        <v>0</v>
      </c>
      <c r="P990" s="58">
        <f>SUM(P976:P989)</f>
        <v>0</v>
      </c>
      <c r="Q990" s="5"/>
      <c r="R990" s="36"/>
      <c r="S990" s="36"/>
      <c r="T990" s="36"/>
      <c r="U990" s="36"/>
      <c r="V990" s="36"/>
    </row>
    <row r="991" spans="1:22" x14ac:dyDescent="0.2">
      <c r="A991" s="250" t="s">
        <v>13</v>
      </c>
      <c r="B991" s="56">
        <f t="shared" ref="B991:G991" si="257">COUNT(B976:B989)</f>
        <v>0</v>
      </c>
      <c r="C991" s="56">
        <f t="shared" si="257"/>
        <v>0</v>
      </c>
      <c r="D991" s="56">
        <f t="shared" si="257"/>
        <v>0</v>
      </c>
      <c r="E991" s="56">
        <f t="shared" si="257"/>
        <v>0</v>
      </c>
      <c r="F991" s="56">
        <f t="shared" si="257"/>
        <v>0</v>
      </c>
      <c r="G991" s="56">
        <f t="shared" si="257"/>
        <v>0</v>
      </c>
      <c r="H991" s="56">
        <f>COUNT(H976:H989)</f>
        <v>0</v>
      </c>
      <c r="I991" s="57">
        <f>SUM(B991:H991)</f>
        <v>0</v>
      </c>
      <c r="J991" s="56"/>
      <c r="K991" s="56"/>
      <c r="L991" s="59"/>
      <c r="M991" s="59"/>
      <c r="N991" s="59"/>
      <c r="O991" s="59"/>
      <c r="P991" s="59"/>
      <c r="Q991" s="17"/>
      <c r="R991" s="36"/>
      <c r="S991" s="36"/>
      <c r="T991" s="36"/>
      <c r="U991" s="36"/>
      <c r="V991" s="36"/>
    </row>
    <row r="992" spans="1:22" x14ac:dyDescent="0.2">
      <c r="A992" s="244"/>
      <c r="B992" s="36"/>
      <c r="C992" s="36"/>
      <c r="D992" s="36"/>
      <c r="E992" s="36"/>
      <c r="F992" s="36"/>
      <c r="G992" s="36"/>
      <c r="H992" s="36"/>
      <c r="I992" s="36"/>
      <c r="J992" s="1"/>
      <c r="K992" s="1"/>
      <c r="L992" s="36"/>
      <c r="M992" s="36"/>
      <c r="N992" s="36"/>
      <c r="O992" s="1"/>
      <c r="P992" s="1"/>
      <c r="Q992" s="36"/>
      <c r="R992" s="36"/>
      <c r="S992" s="36"/>
      <c r="T992" s="36"/>
      <c r="U992" s="177"/>
      <c r="V992" s="176" t="str">
        <f>IF(SUM(V976:V989)&gt;0, (AVERAGE(V976:V989)), "")</f>
        <v/>
      </c>
    </row>
    <row r="993" spans="18:19" x14ac:dyDescent="0.2">
      <c r="R993">
        <f>COUNTIF($R$7:$R$991,1)</f>
        <v>0</v>
      </c>
    </row>
    <row r="994" spans="18:19" x14ac:dyDescent="0.2">
      <c r="R994">
        <f>COUNTIF($R$7:$R$991,0)</f>
        <v>0</v>
      </c>
    </row>
    <row r="995" spans="18:19" x14ac:dyDescent="0.2">
      <c r="R995" t="str">
        <f>R993&amp;"/"&amp;(R993+R994)</f>
        <v>0/0</v>
      </c>
      <c r="S995" t="s">
        <v>157</v>
      </c>
    </row>
  </sheetData>
  <sheetProtection selectLockedCells="1"/>
  <mergeCells count="1">
    <mergeCell ref="G1:I1"/>
  </mergeCells>
  <phoneticPr fontId="1" type="noConversion"/>
  <pageMargins left="0.27559055118110237" right="0.19685039370078741" top="0.59055118110236227" bottom="0.27559055118110237" header="0.59055118110236227" footer="0.19685039370078741"/>
  <pageSetup paperSize="9" orientation="landscape" horizontalDpi="300" verticalDpi="300" r:id="rId1"/>
  <headerFooter alignWithMargins="0">
    <oddFooter>&amp;L&amp;8&amp;Z&amp;F&amp;C&amp;8(c) Tampereen Pyrintö&amp;R&amp;8Tulostettu:  &amp;D  Sivu  &amp;P/&amp;N</oddFooter>
  </headerFooter>
  <cellWatches>
    <cellWatch r="G429"/>
  </cellWatches>
  <ignoredErrors>
    <ignoredError sqref="A1:F1 I24:T25 I23:T23 I1039:T1259 J232:P232 R232:T232 I3:P3 I21:T21 J7:K7 A26 J230:T231 A225:A229 J233:T234 A10:A20 J156:T158 A148:B148 I251:T253 A236:A248 R247:T248 A262:D262 J270:T272 A263:A267 I1001:T1038 X121:IV407 Y120:IV120 Y7:IV7 Y15:IV15 J287:T288 J39:K39 A204:A208 J290:T291 J289:P289 R289:T289 A274:A286 R280:T286 J306:T310 A293:A305 R299:T305 J325:T329 A312:A324 R323:T324 J324:P324 J346:T348 R330:T345 A349:A351 A353 A355 J366:T367 J365:P365 R365:T365 A357 J363:T364 A361:A362 R362:T362 J382:T386 A388:A392 J401:T402 A394:A400 X408:X409 Z408:IV409 J404:T405 J403:P403 R403:T403 A415:D415 A407:A414 J420:T421 A416:A419 R419:T419 A426:D426 J439:T440 J423:T424 A422 J422:P422 J442:T443 J441:P441 R441:T441 R422:T422 I996:T1000 A445 A447:A451 A446:D446 J458:T459 A453:A457 R457:T457 A463:A464 A465:D465 J461:T462 J460:P460 R460:T460 A466:A470 A471:D471 J477:T481 A472:A476 J498:T500 J515:T519 A527:E527 X410:IV582 J534:T538 A528:A533 J553:T557 A539:A552 R551:T552 J552:P552 A560:D560 J572:T576 A561:A571 Z583:IV585 J591:T595 X586:IV591 X595:IV614 X594:Y594 AA594:IV594 X593:IV593 X16:IV119 X592 Z592:IV592 J610:T614 A600:A609 X615:X616 Z615:IV616 A615:A617 A618:E618 A619:A623 A625 J629:T633 A637:E637 J648:T652 A655:E655 A653:A654 A656:A660 J667:T671 A661:E661 A676:E676 J686:T690 R710:T710 J705:T709 A702:E702 A710:A723 J726:Q728 J724:P724 J743:Q747 A748:E748 J762:Q766 A767:E767 J781:Q785 O777 J800:Q804 J819:Q823 J838:Q842 J857:Q861 M847:P847 J876:Q880 J914:Q918 A900:A913 A921 A923 S993:T994 I993:Q995 T995 A940:D940 A925:A932 J954:Q956 A941:A951 I992:T992 J933:Q937 R7:T20 J8:J12 J13:K13 A27 A29:A35 R26:T26 J33:K33 R27:T38 A51 J47:P58 R45:T58 I80:T82 R72:T78 I61:T63 A68:C77 J78:P78 A83:A96 R83:T95 J116:T117 A103:A115 I99:T101 R104:T115 J119:T120 J118:P118 R118:T118 J137:T139 A121:A134 R121:T134 A149:A153 A140:A147 R140:T153 A160 J160:T160 R159:T159 R161:T172 A178:A190 J194:T196 R178:T189 A210 A197:A202 R197:T210 A216:A223 R216:T229 J242:T242 J246:T246 R235:T241 R243:T245 A254:A261 J259:T261 R254:T258 R262:T267 J279:T279 R273:T278 J298:T298 R292:T297 J354:P354 J360:T361 R349:T359 A368:A381 J373:T374 R368:T372 R375:T381 J392:T392 J397:T397 R387:T391 R393:T396 R398:T400 J411:T413 J418:T418 R406:T410 R414:T417 A427:A438 A425 R425:T438 J447:T451 J456:T456 R444:T446 R452:T455 J468:T470 R463:T467 R471:T476 J487:T488 A482:A495 R482:T486 R489:T495 A501:A507 J507:T507 A509:A514 J511:P511 R501:T506 R508:T514 A520:A526 J526:T526 J529:P529 R520:T525 R527:T533 J550:T550 R539:T549 A558:A559 J561:T561 R558:T560 R562:T571 A577:A590 J581:T583 R577:T580 R584:T590 A596:A598 J600:T600 R596:T599 R601:T609 J621:P621 A627:A628 R615:T628 A634:A636 J640:T645 A638:A647 R634:T639 R646:T647 J659:T660 A662:A666 R653:T658 R661:T666 A672:A675 J674:T675 A677:A685 R672:T673 R676:T685 A691:A701 J699:T701 A703:A704 R691:T698 R702:T704 J711:T711 J715:P715 J721:T721 R712:T720 A729:A742 J737:Q738 A749:A761 J772:Q774 A768:A780 J790:Q790 J792:Q795 A786:A799 J808:Q808 A805:A817 A824:A837 J850:Q852 A843:A856 A862:A875 J867:Q868 J872:Q872 A881:A886 J884:Q884 J889:Q890 A888:A894 J895:Q900 J910:Q911 R905:T906 A919 J921:Q921 J925:Q925 J929:P929 A938:A939 J941:Q941 J947:Q947 A957:A970 J960:P960 J967:Q968 R957:T957 A976:A989 J971:Q976 J985:Q991 S722:T904 S907:T956 S958:T991 J322:T322 R311:T321 I42:T44 I40:J40 L40:P40 X8:IV14 X617:IV65536 X1:IV6 A5:B5 I4:T4 A176:B176 I175:T177 A214:B214 J213:T215 A172 J161:J172 I2:T2 C172:G172 D214:G214 A215:G215 D176:G176 A177:G177 D5:G5 G923 G921 G919 G627:G628 G625 G216:G223 G197:G202 G210 G204:G208 G178:G190 A191:G194 A161:G171 F160:G160 A173:G175 G121:G134 A135:G139 G103:G115 A116:G120 G83:G96 A97:G102 G68:G77 A78:G82 A59:G65 G976:G988 A971:G975 G957:G970 A952:G956 G938:G951 A933:G937 G925:G932 A924:G924 A922:G922 A920:G920 A914:G918 G900:G913 A895:G899 G888:G894 A887:G887 G881:G886 A876:G880 G862:G875 G843:G856 A857:G861 A838:G842 A818:G818 G805:G817 A800:G804 G786:G799 A781:G785 G767:G780 A762:G766 G748:G761 A743:G747 A724:G728 G729:G742 A705:G709 G710:G723 G691:G704 A686:G690 G672:G685 A667:G671 G653:G666 A648:G652 G634:G647 A626:G626 A629:G633 A624:G624 G615:G623 A610:G614 G600:G609 A599:G599 G596:G598 A591:G595 G577:G590 A572:G576 G558:G571 A553:G557 G539:G552 A534:G538 G520:G533 G509:G514 A515:G519 A508:G508 G501:G507 A496:G500 G482:G495 A477:G481 G463:G476 A458:G462 G453:G457 A452:G452 G445:G451 G437:G438 E422:G422 A423:G424 G433:G434 A439:G444 G425:G430 A420:G421 G407:G419 A401:G406 G394:G400 A393:G393 G388:G392 A382:G387 G368:G381 G360:G362 A359:G359 A363:G367 G349:G358 A346:G348 A325:G329 G312:G324 A306:G311 G293:G305 A209:G209 A211:G213 A203:G203 A28 A40:G44 A287:G292 G274:G286 A268:G273 G263:G267 G254:G261 A249:G253 G236:G248 G140:G153 A154:G159 A9 A2:G4 A6:G6 A230:G235 A990:G65536 G225:G229 A224:G224 A21:G25 I6:K6 I5:N5 Q5:T5 I1:U1 A821:G823 A819:F820 A48 A45 J45:P45 A67:G67 A66 J67:P67 J66:P66 R3:T3 I1260:V65536 V23 V1039:V1259 V21:V22 V1001:V1038 V996:V1000 V993:V994 V995 V2 V6 V5 Q6:T6 J15:K15 J14:K14 P14 J17:K17 J16:K16 J20:K20 J18:K18 P18 P17 P16 J19:K19 P19 P20 R39:T39 A36 J36:K38 J34:K34 J35:K35 R40:T40 R66:T66 J69:P71 J68:P68 R68:T68 J65:P65 R65:T65 A46 A47 A49 A50 A58 A52 A53 A54 A55 A56 A57 R67:T67 R69:T71 A37:A39 P13 P15 J46:P46 J64:T64 J72:P77 J96:T96 J102:T103 J22:T22 J41:T41 J59:T60 J79:T79 J97:T98 J135:T136 J154:T155 J173:T174 J190:T193 J211:T212 J249:T250 J268:T269 J496:T497 J725:Q725 J952:Q953 A196:G196 A195:B195 D195:G195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3"/>
  <dimension ref="A1:EU370"/>
  <sheetViews>
    <sheetView zoomScaleNormal="100" workbookViewId="0">
      <pane ySplit="3" topLeftCell="A4" activePane="bottomLeft" state="frozen"/>
      <selection pane="bottomLeft" activeCell="AR1" sqref="AR1:AR65536"/>
    </sheetView>
  </sheetViews>
  <sheetFormatPr defaultRowHeight="12.75" x14ac:dyDescent="0.2"/>
  <cols>
    <col min="1" max="5" width="4.28515625" customWidth="1"/>
    <col min="6" max="7" width="3.85546875" customWidth="1"/>
    <col min="8" max="12" width="3.28515625" customWidth="1"/>
    <col min="13" max="13" width="14.7109375" customWidth="1"/>
    <col min="14" max="16" width="7.7109375" customWidth="1"/>
    <col min="17" max="17" width="12.42578125" customWidth="1"/>
    <col min="18" max="18" width="4.5703125" customWidth="1"/>
    <col min="21" max="21" width="16.140625" bestFit="1" customWidth="1"/>
    <col min="29" max="29" width="15.42578125" customWidth="1"/>
    <col min="32" max="32" width="9.85546875" bestFit="1" customWidth="1"/>
    <col min="39" max="40" width="5.7109375" customWidth="1"/>
    <col min="57" max="57" width="9.140625" hidden="1" customWidth="1"/>
    <col min="58" max="58" width="10.28515625" bestFit="1" customWidth="1"/>
    <col min="59" max="59" width="9.140625" hidden="1" customWidth="1"/>
    <col min="61" max="70" width="9.140625" hidden="1" customWidth="1"/>
    <col min="72" max="92" width="9.140625" hidden="1" customWidth="1"/>
    <col min="93" max="100" width="12.5703125" hidden="1" customWidth="1"/>
    <col min="101" max="107" width="5.5703125" hidden="1" customWidth="1"/>
    <col min="108" max="108" width="7" hidden="1" customWidth="1"/>
    <col min="110" max="110" width="9.140625" hidden="1" customWidth="1"/>
    <col min="111" max="111" width="9.140625" customWidth="1"/>
    <col min="112" max="116" width="9.140625" hidden="1" customWidth="1"/>
    <col min="119" max="120" width="9.140625" hidden="1" customWidth="1"/>
    <col min="121" max="121" width="12" hidden="1" customWidth="1"/>
    <col min="122" max="125" width="9.140625" hidden="1" customWidth="1"/>
    <col min="128" max="132" width="9.140625" hidden="1" customWidth="1"/>
    <col min="133" max="133" width="20.28515625" hidden="1" customWidth="1"/>
    <col min="134" max="134" width="9" hidden="1" customWidth="1"/>
    <col min="135" max="136" width="20.28515625" hidden="1" customWidth="1"/>
    <col min="139" max="140" width="9.140625" hidden="1" customWidth="1"/>
    <col min="141" max="141" width="0" hidden="1" customWidth="1"/>
    <col min="143" max="144" width="0" hidden="1" customWidth="1"/>
  </cols>
  <sheetData>
    <row r="1" spans="1:151" ht="15.75" x14ac:dyDescent="0.25">
      <c r="A1" s="63" t="s">
        <v>0</v>
      </c>
      <c r="B1" s="63"/>
      <c r="C1" s="63"/>
      <c r="D1" s="63"/>
      <c r="E1" s="63"/>
      <c r="F1" s="19"/>
      <c r="G1" s="256">
        <f>Tiedot!G1</f>
        <v>2016</v>
      </c>
      <c r="H1" s="255"/>
      <c r="I1" s="63"/>
      <c r="J1" s="63"/>
      <c r="K1" s="19"/>
      <c r="L1" s="19"/>
      <c r="M1" s="19"/>
      <c r="N1" s="71" t="str">
        <f>Start!F1</f>
        <v>Tampereen Pyrintö</v>
      </c>
      <c r="O1" s="19"/>
      <c r="P1" s="19"/>
      <c r="Q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  <c r="AY1" s="19"/>
      <c r="AZ1" s="19"/>
      <c r="BA1" s="19"/>
      <c r="BB1" s="19"/>
      <c r="BC1" s="19"/>
      <c r="BD1" s="19"/>
      <c r="BE1" s="19"/>
      <c r="BF1" s="19"/>
      <c r="BG1" s="19"/>
      <c r="BH1" s="19"/>
      <c r="BI1" s="19"/>
      <c r="BJ1" s="19"/>
      <c r="BK1" s="19"/>
      <c r="BL1" s="19"/>
      <c r="BM1" s="19"/>
      <c r="BN1" s="19"/>
      <c r="BO1" s="19"/>
      <c r="BP1" s="19"/>
      <c r="BQ1" s="19"/>
      <c r="BR1" s="19"/>
      <c r="BS1" s="19"/>
      <c r="BT1" s="19"/>
      <c r="BU1" s="19"/>
      <c r="BV1" s="19"/>
      <c r="BW1" s="19"/>
      <c r="BX1" s="19"/>
      <c r="BY1" s="19"/>
    </row>
    <row r="2" spans="1:151" x14ac:dyDescent="0.2">
      <c r="A2" s="63" t="str">
        <f>Start!B15</f>
        <v>N.N.</v>
      </c>
      <c r="B2" s="63"/>
      <c r="C2" s="63"/>
      <c r="D2" s="63"/>
      <c r="E2" s="63"/>
      <c r="F2" s="19"/>
      <c r="G2" s="63"/>
      <c r="H2" s="63"/>
      <c r="I2" s="63"/>
      <c r="J2" s="68"/>
      <c r="K2" s="19"/>
      <c r="L2" s="19"/>
      <c r="M2" s="19"/>
      <c r="N2" s="69" t="str">
        <f>Start!F2</f>
        <v>HPK 2017/TP/ME</v>
      </c>
      <c r="O2" s="19"/>
      <c r="P2" s="19"/>
      <c r="Q2" s="19"/>
      <c r="AC2" t="s">
        <v>153</v>
      </c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19"/>
      <c r="BE2" s="19"/>
      <c r="BF2" s="19"/>
      <c r="BG2" s="19"/>
      <c r="BH2" s="19"/>
      <c r="BI2" s="19"/>
      <c r="BJ2" s="19"/>
      <c r="BK2" s="19"/>
      <c r="BL2" s="19"/>
      <c r="BM2" s="19"/>
      <c r="BN2" s="19"/>
      <c r="BO2" s="19"/>
      <c r="BP2" s="19"/>
      <c r="BQ2" s="19"/>
      <c r="BR2" s="19"/>
      <c r="BS2" s="19"/>
      <c r="BT2" s="19"/>
      <c r="BU2" s="19"/>
      <c r="BV2" s="19"/>
      <c r="BW2" s="19"/>
      <c r="BX2" s="19"/>
      <c r="BY2" s="19"/>
    </row>
    <row r="3" spans="1:151" x14ac:dyDescent="0.2">
      <c r="A3" s="67" t="s">
        <v>19</v>
      </c>
      <c r="B3" s="19"/>
      <c r="C3" s="19"/>
      <c r="D3" s="19"/>
      <c r="E3" s="19"/>
      <c r="F3" s="67"/>
      <c r="G3" s="19"/>
      <c r="H3" s="67"/>
      <c r="I3" s="19"/>
      <c r="J3" s="19"/>
      <c r="K3" s="19"/>
      <c r="L3" s="19"/>
      <c r="M3" s="19"/>
      <c r="N3" s="69" t="str">
        <f>Start!F3</f>
        <v>Alkuper/Jouni Kinni</v>
      </c>
      <c r="O3" s="19"/>
      <c r="P3" s="19"/>
      <c r="Q3" s="19"/>
      <c r="AD3" s="20" t="s">
        <v>20</v>
      </c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</row>
    <row r="4" spans="1:151" x14ac:dyDescent="0.2">
      <c r="A4" s="67"/>
      <c r="B4" s="19"/>
      <c r="C4" s="19"/>
      <c r="D4" s="19"/>
      <c r="E4" s="19"/>
      <c r="F4" s="67"/>
      <c r="G4" s="19"/>
      <c r="H4" s="64"/>
      <c r="I4" s="19"/>
      <c r="J4" s="19"/>
      <c r="K4" s="19"/>
      <c r="L4" s="19"/>
      <c r="M4" s="19"/>
      <c r="N4" s="19"/>
      <c r="O4" s="19"/>
      <c r="P4" s="19"/>
      <c r="Q4" s="19"/>
      <c r="AD4" s="19" t="s">
        <v>21</v>
      </c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 t="s">
        <v>16</v>
      </c>
      <c r="AX4" s="19"/>
      <c r="AY4" s="19"/>
      <c r="AZ4" s="19"/>
      <c r="BA4" s="19"/>
      <c r="BB4" s="19"/>
      <c r="BC4" s="19"/>
      <c r="BD4" s="19"/>
      <c r="DM4" s="171" t="s">
        <v>134</v>
      </c>
      <c r="DV4" s="172" t="s">
        <v>108</v>
      </c>
    </row>
    <row r="5" spans="1:151" ht="13.5" thickBot="1" x14ac:dyDescent="0.25">
      <c r="A5" s="72" t="s">
        <v>22</v>
      </c>
      <c r="B5" s="73" t="s">
        <v>14</v>
      </c>
      <c r="C5" s="73" t="s">
        <v>15</v>
      </c>
      <c r="D5" s="73" t="str">
        <f>Start!D27</f>
        <v>Ju</v>
      </c>
      <c r="E5" s="73" t="str">
        <f>Start!E27</f>
        <v>Hi</v>
      </c>
      <c r="F5" s="73" t="str">
        <f>Start!F27</f>
        <v>Su</v>
      </c>
      <c r="G5" s="169" t="s">
        <v>105</v>
      </c>
      <c r="H5" s="64"/>
      <c r="I5" s="19"/>
      <c r="J5" s="19"/>
      <c r="K5" s="19"/>
      <c r="L5" s="19"/>
      <c r="M5" s="19"/>
      <c r="N5" s="19"/>
      <c r="O5" s="19"/>
      <c r="P5" s="19"/>
      <c r="Q5" s="19"/>
      <c r="AD5" s="21" t="s">
        <v>23</v>
      </c>
      <c r="AE5" s="21">
        <v>1</v>
      </c>
      <c r="AF5" s="21">
        <v>2</v>
      </c>
      <c r="AG5" s="21">
        <v>3</v>
      </c>
      <c r="AH5" s="21">
        <v>4</v>
      </c>
      <c r="AI5" s="21">
        <v>5</v>
      </c>
      <c r="AJ5" s="21">
        <v>6</v>
      </c>
      <c r="AK5" s="21">
        <v>7</v>
      </c>
      <c r="AL5" s="21" t="s">
        <v>17</v>
      </c>
      <c r="AM5" s="21" t="s">
        <v>58</v>
      </c>
      <c r="AN5" s="21" t="s">
        <v>59</v>
      </c>
      <c r="AO5" s="21" t="str">
        <f>Start!D27</f>
        <v>Ju</v>
      </c>
      <c r="AP5" s="21" t="str">
        <f>Start!E27</f>
        <v>Hi</v>
      </c>
      <c r="AQ5" s="21" t="str">
        <f>Start!F27</f>
        <v>Su</v>
      </c>
      <c r="AR5" s="174" t="s">
        <v>109</v>
      </c>
      <c r="AS5" s="21" t="s">
        <v>65</v>
      </c>
      <c r="AT5" s="21" t="s">
        <v>67</v>
      </c>
      <c r="AU5" s="21" t="s">
        <v>14</v>
      </c>
      <c r="AV5" s="21" t="s">
        <v>15</v>
      </c>
      <c r="AW5" s="21">
        <v>1</v>
      </c>
      <c r="AX5" s="21">
        <v>2</v>
      </c>
      <c r="AY5" s="21">
        <v>3</v>
      </c>
      <c r="AZ5" s="21">
        <v>4</v>
      </c>
      <c r="BA5" s="21">
        <v>5</v>
      </c>
      <c r="BB5" s="21">
        <v>6</v>
      </c>
      <c r="BC5" s="21">
        <v>7</v>
      </c>
      <c r="BD5" s="21" t="s">
        <v>24</v>
      </c>
      <c r="BF5" s="180" t="s">
        <v>76</v>
      </c>
      <c r="BH5" s="180" t="s">
        <v>107</v>
      </c>
      <c r="BS5" s="180" t="s">
        <v>104</v>
      </c>
      <c r="CI5" s="181"/>
      <c r="CJ5" s="181"/>
      <c r="CK5" s="181"/>
      <c r="CL5" s="181"/>
      <c r="CM5" s="181"/>
      <c r="CN5" s="181"/>
      <c r="DE5" s="180" t="s">
        <v>114</v>
      </c>
      <c r="DG5" s="172" t="s">
        <v>121</v>
      </c>
      <c r="DM5" s="183" t="s">
        <v>5</v>
      </c>
      <c r="DN5" s="183" t="s">
        <v>135</v>
      </c>
      <c r="DV5" s="180" t="s">
        <v>17</v>
      </c>
      <c r="DW5" s="180" t="s">
        <v>139</v>
      </c>
      <c r="EG5" s="183" t="s">
        <v>106</v>
      </c>
      <c r="EH5" s="180" t="s">
        <v>150</v>
      </c>
      <c r="EL5" s="183" t="s">
        <v>152</v>
      </c>
      <c r="EU5" s="172"/>
    </row>
    <row r="6" spans="1:151" x14ac:dyDescent="0.2">
      <c r="A6" s="74">
        <v>43</v>
      </c>
      <c r="B6" s="75">
        <f>AU6</f>
        <v>0</v>
      </c>
      <c r="C6" s="76">
        <f>AV6</f>
        <v>0</v>
      </c>
      <c r="D6" s="77">
        <f>AO6</f>
        <v>0</v>
      </c>
      <c r="E6" s="77">
        <f>AP6</f>
        <v>0</v>
      </c>
      <c r="F6" s="78">
        <f>AQ6</f>
        <v>0</v>
      </c>
      <c r="G6" s="169" t="str">
        <f t="shared" ref="G6:G51" ca="1" si="0">EG6</f>
        <v/>
      </c>
      <c r="H6" s="64"/>
      <c r="I6" s="19"/>
      <c r="J6" s="19"/>
      <c r="K6" s="19"/>
      <c r="L6" s="19"/>
      <c r="M6" s="19"/>
      <c r="N6" s="19"/>
      <c r="O6" s="19"/>
      <c r="P6" s="19"/>
      <c r="Q6" s="19"/>
      <c r="R6" s="212">
        <f t="shared" ref="R6:R15" si="1">D6+E6+F6</f>
        <v>0</v>
      </c>
      <c r="AC6">
        <f t="shared" ref="AC6:AC37" si="2">A6</f>
        <v>43</v>
      </c>
      <c r="AD6" s="19">
        <v>1</v>
      </c>
      <c r="AE6" s="19">
        <f>Tiedot!B21</f>
        <v>0</v>
      </c>
      <c r="AF6" s="19">
        <f>Tiedot!C21</f>
        <v>0</v>
      </c>
      <c r="AG6" s="19">
        <f>Tiedot!D21</f>
        <v>0</v>
      </c>
      <c r="AH6" s="19">
        <f>Tiedot!E21</f>
        <v>0</v>
      </c>
      <c r="AI6" s="19">
        <f>Tiedot!F21</f>
        <v>0</v>
      </c>
      <c r="AJ6" s="19">
        <f>Tiedot!G21</f>
        <v>0</v>
      </c>
      <c r="AK6" s="19">
        <f>Tiedot!H21</f>
        <v>0</v>
      </c>
      <c r="AL6" s="19">
        <f>Tiedot!I21</f>
        <v>0</v>
      </c>
      <c r="AM6" s="19" t="str">
        <f>IF(SUM(Tiedot!J7:J20)&gt;0, Tiedot!J21, "")</f>
        <v/>
      </c>
      <c r="AN6" s="19" t="str">
        <f>Tiedot!K21</f>
        <v/>
      </c>
      <c r="AO6" s="19">
        <f>Tiedot!L21</f>
        <v>0</v>
      </c>
      <c r="AP6" s="19">
        <f>Tiedot!M21</f>
        <v>0</v>
      </c>
      <c r="AQ6" s="19">
        <f>Tiedot!N21</f>
        <v>0</v>
      </c>
      <c r="AR6" s="19">
        <f ca="1">INDIRECT("Tiedot!N" &amp; EN6)+INDIRECT("Tiedot!AU" &amp; (EN6+2))</f>
        <v>0</v>
      </c>
      <c r="AS6" s="19">
        <f ca="1">SUM(AO6:AR6)</f>
        <v>0</v>
      </c>
      <c r="AT6" s="19">
        <f ca="1">AS6</f>
        <v>0</v>
      </c>
      <c r="AU6" s="19">
        <f>INT(AL6/60)</f>
        <v>0</v>
      </c>
      <c r="AV6" s="19">
        <f>AL6-AU6*60</f>
        <v>0</v>
      </c>
      <c r="AW6" s="19">
        <f>Tiedot!B22</f>
        <v>0</v>
      </c>
      <c r="AX6" s="19">
        <f>Tiedot!C22</f>
        <v>0</v>
      </c>
      <c r="AY6" s="19">
        <f>Tiedot!D22</f>
        <v>0</v>
      </c>
      <c r="AZ6" s="19">
        <f>Tiedot!E22</f>
        <v>0</v>
      </c>
      <c r="BA6" s="19">
        <f>Tiedot!F22</f>
        <v>0</v>
      </c>
      <c r="BB6" s="19">
        <f>Tiedot!G22</f>
        <v>0</v>
      </c>
      <c r="BC6" s="19">
        <f>Tiedot!H22</f>
        <v>0</v>
      </c>
      <c r="BD6" s="19">
        <f>Tiedot!I22</f>
        <v>0</v>
      </c>
      <c r="BF6" s="29">
        <f>Tiedot!P21</f>
        <v>0</v>
      </c>
      <c r="BH6" s="19" t="e">
        <f>IF(SUM(Tiedot!#REF!)&gt;0, Tiedot!#REF!, "")</f>
        <v>#REF!</v>
      </c>
      <c r="BJ6">
        <f>BP6-12</f>
        <v>7</v>
      </c>
      <c r="BK6">
        <f t="shared" ref="BK6:BO15" si="3">BJ6+2</f>
        <v>9</v>
      </c>
      <c r="BL6">
        <f t="shared" si="3"/>
        <v>11</v>
      </c>
      <c r="BM6">
        <f t="shared" si="3"/>
        <v>13</v>
      </c>
      <c r="BN6">
        <f t="shared" si="3"/>
        <v>15</v>
      </c>
      <c r="BO6">
        <f t="shared" si="3"/>
        <v>17</v>
      </c>
      <c r="BP6">
        <v>19</v>
      </c>
      <c r="BQ6">
        <v>23</v>
      </c>
      <c r="BS6" s="186" t="str">
        <f ca="1">IF(SUM(CC6:CI6)&gt;0,CJ6,"")</f>
        <v/>
      </c>
      <c r="BT6" t="s">
        <v>111</v>
      </c>
      <c r="BU6" t="str">
        <f t="shared" ref="BU6:CB6" si="4">$BT6&amp;BJ6</f>
        <v>Tiedot!V7</v>
      </c>
      <c r="BV6" t="str">
        <f t="shared" si="4"/>
        <v>Tiedot!V9</v>
      </c>
      <c r="BW6" t="str">
        <f t="shared" si="4"/>
        <v>Tiedot!V11</v>
      </c>
      <c r="BX6" t="str">
        <f t="shared" si="4"/>
        <v>Tiedot!V13</v>
      </c>
      <c r="BY6" t="str">
        <f t="shared" si="4"/>
        <v>Tiedot!V15</v>
      </c>
      <c r="BZ6" t="str">
        <f t="shared" si="4"/>
        <v>Tiedot!V17</v>
      </c>
      <c r="CA6" t="str">
        <f t="shared" si="4"/>
        <v>Tiedot!V19</v>
      </c>
      <c r="CB6" t="str">
        <f t="shared" si="4"/>
        <v>Tiedot!V23</v>
      </c>
      <c r="CC6" s="185" t="str">
        <f t="shared" ref="CC6:CJ6" ca="1" si="5">INDIRECT(BU6)</f>
        <v/>
      </c>
      <c r="CD6" s="185" t="str">
        <f t="shared" ca="1" si="5"/>
        <v/>
      </c>
      <c r="CE6" s="185">
        <f t="shared" ca="1" si="5"/>
        <v>0</v>
      </c>
      <c r="CF6" s="185" t="str">
        <f t="shared" ca="1" si="5"/>
        <v/>
      </c>
      <c r="CG6" s="185" t="str">
        <f t="shared" ca="1" si="5"/>
        <v/>
      </c>
      <c r="CH6" s="185" t="str">
        <f t="shared" ca="1" si="5"/>
        <v/>
      </c>
      <c r="CI6" s="185" t="str">
        <f t="shared" ca="1" si="5"/>
        <v/>
      </c>
      <c r="CJ6" s="185" t="str">
        <f t="shared" ca="1" si="5"/>
        <v/>
      </c>
      <c r="CK6">
        <v>6</v>
      </c>
      <c r="CL6" s="206" t="s">
        <v>141</v>
      </c>
      <c r="CM6" s="207" t="str">
        <f ca="1">INDIRECT(CL6&amp;CK6)</f>
        <v>Tiedot!V19</v>
      </c>
      <c r="CN6" t="s">
        <v>115</v>
      </c>
      <c r="CO6" t="str">
        <f t="shared" ref="CO6:CO37" si="6">$CN6&amp;BJ6</f>
        <v>Tiedot!AW7</v>
      </c>
      <c r="CP6" t="str">
        <f t="shared" ref="CP6:CP37" si="7">$CN6&amp;BK6</f>
        <v>Tiedot!AW9</v>
      </c>
      <c r="CQ6" t="str">
        <f t="shared" ref="CQ6:CQ37" si="8">$CN6&amp;BL6</f>
        <v>Tiedot!AW11</v>
      </c>
      <c r="CR6" t="str">
        <f t="shared" ref="CR6:CR37" si="9">$CN6&amp;BM6</f>
        <v>Tiedot!AW13</v>
      </c>
      <c r="CS6" t="str">
        <f t="shared" ref="CS6:CS37" si="10">$CN6&amp;BN6</f>
        <v>Tiedot!AW15</v>
      </c>
      <c r="CT6" t="str">
        <f t="shared" ref="CT6:CT37" si="11">$CN6&amp;BO6</f>
        <v>Tiedot!AW17</v>
      </c>
      <c r="CU6" t="str">
        <f t="shared" ref="CU6:CU37" si="12">$CN6&amp;BP6</f>
        <v>Tiedot!AW19</v>
      </c>
      <c r="CV6" t="str">
        <f t="shared" ref="CV6:CV37" si="13">$CN6&amp;BQ6</f>
        <v>Tiedot!AW23</v>
      </c>
      <c r="CW6" s="184">
        <f t="shared" ref="CW6:CW57" ca="1" si="14">INDIRECT(CO6)</f>
        <v>0</v>
      </c>
      <c r="CX6" s="184">
        <f t="shared" ref="CX6:CX57" ca="1" si="15">INDIRECT(CP6)</f>
        <v>0</v>
      </c>
      <c r="CY6" s="184">
        <f t="shared" ref="CY6:CY57" ca="1" si="16">INDIRECT(CQ6)</f>
        <v>0</v>
      </c>
      <c r="CZ6" s="184">
        <f t="shared" ref="CZ6:CZ57" ca="1" si="17">INDIRECT(CR6)</f>
        <v>0</v>
      </c>
      <c r="DA6" s="184">
        <f t="shared" ref="DA6:DA57" ca="1" si="18">INDIRECT(CS6)</f>
        <v>0</v>
      </c>
      <c r="DB6" s="184">
        <f t="shared" ref="DB6:DB57" ca="1" si="19">INDIRECT(CT6)</f>
        <v>0</v>
      </c>
      <c r="DC6" s="184">
        <f t="shared" ref="DC6:DC57" ca="1" si="20">INDIRECT(CU6)</f>
        <v>0</v>
      </c>
      <c r="DD6" s="191">
        <f t="shared" ref="DD6:DD57" ca="1" si="21">INDIRECT(CV6)</f>
        <v>0</v>
      </c>
      <c r="DE6" s="191" t="str">
        <f t="shared" ref="DE6:DE18" ca="1" si="22">IF(SUM(CW6:DC6)&lt;&gt;0, DD6, "")</f>
        <v/>
      </c>
      <c r="DF6" s="172" t="s">
        <v>122</v>
      </c>
      <c r="DG6" t="str">
        <f ca="1">INDIRECT(DK6)</f>
        <v>Tiedot!AW19</v>
      </c>
      <c r="DI6" s="172" t="s">
        <v>116</v>
      </c>
      <c r="DJ6">
        <v>6</v>
      </c>
      <c r="DK6" t="str">
        <f>DI6&amp;DJ6</f>
        <v>CU6</v>
      </c>
      <c r="DM6" s="191" t="str">
        <f ca="1">IF(DT6&lt;&gt;0, DT6, "")</f>
        <v/>
      </c>
      <c r="DN6" s="185" t="str">
        <f ca="1">IF(DS6&lt;&gt;0, DS6, "")</f>
        <v/>
      </c>
      <c r="DP6" s="172" t="s">
        <v>136</v>
      </c>
      <c r="DQ6" t="str">
        <f t="shared" ref="DQ6:DQ37" si="23">DP6&amp;BQ6</f>
        <v>Tiedot!AU23</v>
      </c>
      <c r="DR6" t="str">
        <f t="shared" ref="DR6:DR37" si="24">DP6&amp;(BQ6-1)</f>
        <v>Tiedot!AU22</v>
      </c>
      <c r="DS6">
        <f ca="1">INDIRECT(DR6)</f>
        <v>0</v>
      </c>
      <c r="DT6">
        <f ca="1">INDIRECT(DQ6)</f>
        <v>0</v>
      </c>
      <c r="DV6" t="str">
        <f ca="1">IF(EA6&lt;&gt;0, EA6, "")</f>
        <v/>
      </c>
      <c r="DW6">
        <f ca="1">IF(ISERROR(EC6),"",EC6)</f>
        <v>0</v>
      </c>
      <c r="DX6" s="202" t="s">
        <v>138</v>
      </c>
      <c r="DY6" s="172" t="s">
        <v>137</v>
      </c>
      <c r="DZ6" t="str">
        <f t="shared" ref="DZ6:DZ37" si="25">DY6&amp;BQ6</f>
        <v>Tiedot!AN23</v>
      </c>
      <c r="EA6">
        <f ca="1">INDIRECT(DZ6)</f>
        <v>0</v>
      </c>
      <c r="EB6" s="172" t="str">
        <f t="shared" ref="EB6:EB37" si="26">DX6&amp;BQ6</f>
        <v>Tiedot!AO23</v>
      </c>
      <c r="EC6">
        <f ca="1">INDIRECT(EB6)</f>
        <v>0</v>
      </c>
      <c r="ED6" t="s">
        <v>140</v>
      </c>
      <c r="EE6" t="str">
        <f t="shared" ref="EE6:EE37" si="27">ED6&amp;BQ6</f>
        <v>Tiedot!AH23</v>
      </c>
      <c r="EF6">
        <f ca="1">INDIRECT(EE6)</f>
        <v>0</v>
      </c>
      <c r="EG6" t="str">
        <f ca="1">IF(EF6&gt;0, EF6, "")</f>
        <v/>
      </c>
      <c r="EH6" t="e">
        <f ca="1">IF(BH6&gt;0,IF(ISERROR(INDIRECT(EJ6)),"",INDIRECT(EJ6)),"")</f>
        <v>#REF!</v>
      </c>
      <c r="EI6" s="172" t="s">
        <v>151</v>
      </c>
      <c r="EJ6" t="str">
        <f>EI6&amp;BQ6</f>
        <v>Tiedot!AM23</v>
      </c>
      <c r="EL6" t="str">
        <f t="shared" ref="EL6:EL37" ca="1" si="28">IFERROR(EH6^1.4*AL6/100, "")</f>
        <v/>
      </c>
      <c r="EN6">
        <v>21</v>
      </c>
    </row>
    <row r="7" spans="1:151" x14ac:dyDescent="0.2">
      <c r="A7" s="74">
        <f>A6+1</f>
        <v>44</v>
      </c>
      <c r="B7" s="75">
        <f t="shared" ref="B7:B57" si="29">AU7</f>
        <v>0</v>
      </c>
      <c r="C7" s="76">
        <f t="shared" ref="C7:C57" si="30">AV7</f>
        <v>0</v>
      </c>
      <c r="D7" s="77">
        <f t="shared" ref="D7:D57" si="31">AO7</f>
        <v>0</v>
      </c>
      <c r="E7" s="77">
        <f t="shared" ref="E7:E57" si="32">AP7</f>
        <v>0</v>
      </c>
      <c r="F7" s="78">
        <f t="shared" ref="F7:F57" si="33">AQ7</f>
        <v>0</v>
      </c>
      <c r="G7" s="169" t="str">
        <f t="shared" ca="1" si="0"/>
        <v/>
      </c>
      <c r="H7" s="19"/>
      <c r="I7" s="19"/>
      <c r="J7" s="19"/>
      <c r="K7" s="19"/>
      <c r="L7" s="19"/>
      <c r="M7" s="19"/>
      <c r="N7" s="19"/>
      <c r="O7" s="19"/>
      <c r="P7" s="19"/>
      <c r="Q7" s="19"/>
      <c r="R7" s="212">
        <f t="shared" si="1"/>
        <v>0</v>
      </c>
      <c r="AC7">
        <f t="shared" si="2"/>
        <v>44</v>
      </c>
      <c r="AD7" s="19">
        <v>2</v>
      </c>
      <c r="AE7" s="19">
        <f>Tiedot!B40</f>
        <v>0</v>
      </c>
      <c r="AF7" s="19">
        <f>Tiedot!C40</f>
        <v>0</v>
      </c>
      <c r="AG7" s="19">
        <f>Tiedot!D40</f>
        <v>0</v>
      </c>
      <c r="AH7" s="19">
        <f>Tiedot!E40</f>
        <v>0</v>
      </c>
      <c r="AI7" s="19">
        <f>Tiedot!F40</f>
        <v>0</v>
      </c>
      <c r="AJ7" s="19">
        <f>Tiedot!G40</f>
        <v>0</v>
      </c>
      <c r="AK7" s="19">
        <f>Tiedot!H40</f>
        <v>0</v>
      </c>
      <c r="AL7" s="19">
        <f>Tiedot!I40</f>
        <v>0</v>
      </c>
      <c r="AM7" s="19" t="str">
        <f>IF(SUM(Tiedot!J26:J39)&gt;0, Tiedot!J40, "")</f>
        <v/>
      </c>
      <c r="AN7" s="19" t="str">
        <f>Tiedot!K40</f>
        <v/>
      </c>
      <c r="AO7" s="19">
        <f>Tiedot!L40</f>
        <v>0</v>
      </c>
      <c r="AP7" s="19">
        <f>Tiedot!M40</f>
        <v>0</v>
      </c>
      <c r="AQ7" s="19">
        <f>Tiedot!N40</f>
        <v>0</v>
      </c>
      <c r="AR7" s="19">
        <f t="shared" ref="AR7:AR57" ca="1" si="34">INDIRECT("Tiedot!N" &amp; EN7)+INDIRECT("Tiedot!AU" &amp; (EN7+2))</f>
        <v>0</v>
      </c>
      <c r="AS7" s="19">
        <f ca="1">SUM(AO7:AR7)</f>
        <v>0</v>
      </c>
      <c r="AT7" s="19">
        <f ca="1">AT6+AS7</f>
        <v>0</v>
      </c>
      <c r="AU7" s="19">
        <f t="shared" ref="AU7:AU58" si="35">INT(AL7/60)</f>
        <v>0</v>
      </c>
      <c r="AV7" s="19">
        <f t="shared" ref="AV7:AV57" si="36">AL7-AU7*60</f>
        <v>0</v>
      </c>
      <c r="AW7" s="19">
        <f>Tiedot!B41</f>
        <v>0</v>
      </c>
      <c r="AX7" s="19">
        <f>Tiedot!C41</f>
        <v>0</v>
      </c>
      <c r="AY7" s="19">
        <f>Tiedot!D41</f>
        <v>0</v>
      </c>
      <c r="AZ7" s="19">
        <f>Tiedot!E41</f>
        <v>0</v>
      </c>
      <c r="BA7" s="19">
        <f>Tiedot!F41</f>
        <v>0</v>
      </c>
      <c r="BB7" s="19">
        <f>Tiedot!G41</f>
        <v>0</v>
      </c>
      <c r="BC7" s="19">
        <f>Tiedot!H41</f>
        <v>0</v>
      </c>
      <c r="BD7" s="19">
        <f>Tiedot!I41</f>
        <v>0</v>
      </c>
      <c r="BF7" s="29">
        <f>Tiedot!P40</f>
        <v>0</v>
      </c>
      <c r="BH7" s="19" t="e">
        <f>IF(SUM(Tiedot!#REF!)&gt;0, Tiedot!#REF!, "")</f>
        <v>#REF!</v>
      </c>
      <c r="BJ7">
        <f t="shared" ref="BJ7:BJ57" si="37">BP7-12</f>
        <v>26</v>
      </c>
      <c r="BK7">
        <f t="shared" si="3"/>
        <v>28</v>
      </c>
      <c r="BL7">
        <f t="shared" si="3"/>
        <v>30</v>
      </c>
      <c r="BM7">
        <f t="shared" si="3"/>
        <v>32</v>
      </c>
      <c r="BN7">
        <f t="shared" si="3"/>
        <v>34</v>
      </c>
      <c r="BO7">
        <f t="shared" si="3"/>
        <v>36</v>
      </c>
      <c r="BP7">
        <f t="shared" ref="BP7:BP57" si="38">BQ7-4</f>
        <v>38</v>
      </c>
      <c r="BQ7">
        <f>BQ6+19</f>
        <v>42</v>
      </c>
      <c r="BS7" s="186" t="str">
        <f t="shared" ref="BS7:BS57" ca="1" si="39">IF(SUM(CC7:CI7)&gt;0,CJ7,"")</f>
        <v/>
      </c>
      <c r="BT7" t="s">
        <v>111</v>
      </c>
      <c r="BU7" t="str">
        <f t="shared" ref="BU7:BU57" si="40">$BT7&amp;BJ7</f>
        <v>Tiedot!V26</v>
      </c>
      <c r="BV7" t="str">
        <f t="shared" ref="BV7:BV57" si="41">$BT7&amp;BK7</f>
        <v>Tiedot!V28</v>
      </c>
      <c r="BW7" t="str">
        <f t="shared" ref="BW7:BW57" si="42">$BT7&amp;BL7</f>
        <v>Tiedot!V30</v>
      </c>
      <c r="BX7" t="str">
        <f t="shared" ref="BX7:BX57" si="43">$BT7&amp;BM7</f>
        <v>Tiedot!V32</v>
      </c>
      <c r="BY7" t="str">
        <f t="shared" ref="BY7:BY57" si="44">$BT7&amp;BN7</f>
        <v>Tiedot!V34</v>
      </c>
      <c r="BZ7" t="str">
        <f t="shared" ref="BZ7:BZ57" si="45">$BT7&amp;BO7</f>
        <v>Tiedot!V36</v>
      </c>
      <c r="CA7" t="str">
        <f t="shared" ref="CA7:CA57" si="46">$BT7&amp;BP7</f>
        <v>Tiedot!V38</v>
      </c>
      <c r="CB7" t="str">
        <f t="shared" ref="CB7:CB57" si="47">$BT7&amp;BQ7</f>
        <v>Tiedot!V42</v>
      </c>
      <c r="CC7" s="185" t="str">
        <f t="shared" ref="CC7:CC57" ca="1" si="48">INDIRECT(BU7)</f>
        <v/>
      </c>
      <c r="CD7" s="185" t="str">
        <f t="shared" ref="CD7:CD57" ca="1" si="49">INDIRECT(BV7)</f>
        <v/>
      </c>
      <c r="CE7" s="185" t="str">
        <f t="shared" ref="CE7:CE57" ca="1" si="50">INDIRECT(BW7)</f>
        <v/>
      </c>
      <c r="CF7" s="185" t="str">
        <f t="shared" ref="CF7:CF57" ca="1" si="51">INDIRECT(BX7)</f>
        <v/>
      </c>
      <c r="CG7" s="185" t="str">
        <f t="shared" ref="CG7:CG57" ca="1" si="52">INDIRECT(BY7)</f>
        <v/>
      </c>
      <c r="CH7" s="185" t="str">
        <f t="shared" ref="CH7:CH57" ca="1" si="53">INDIRECT(BZ7)</f>
        <v/>
      </c>
      <c r="CI7" s="185" t="str">
        <f t="shared" ref="CI7:CI57" ca="1" si="54">INDIRECT(CA7)</f>
        <v/>
      </c>
      <c r="CJ7" s="185" t="str">
        <f t="shared" ref="CJ7:CJ57" ca="1" si="55">INDIRECT(CB7)</f>
        <v/>
      </c>
      <c r="CK7">
        <f>CK6</f>
        <v>6</v>
      </c>
      <c r="CL7" s="206" t="s">
        <v>142</v>
      </c>
      <c r="CM7" s="207" t="str">
        <f t="shared" ref="CM7:CM70" ca="1" si="56">INDIRECT(CL7&amp;CK7)</f>
        <v>Tiedot!V23</v>
      </c>
      <c r="CN7" t="s">
        <v>115</v>
      </c>
      <c r="CO7" t="str">
        <f t="shared" si="6"/>
        <v>Tiedot!AW26</v>
      </c>
      <c r="CP7" t="str">
        <f t="shared" si="7"/>
        <v>Tiedot!AW28</v>
      </c>
      <c r="CQ7" t="str">
        <f t="shared" si="8"/>
        <v>Tiedot!AW30</v>
      </c>
      <c r="CR7" t="str">
        <f t="shared" si="9"/>
        <v>Tiedot!AW32</v>
      </c>
      <c r="CS7" t="str">
        <f t="shared" si="10"/>
        <v>Tiedot!AW34</v>
      </c>
      <c r="CT7" t="str">
        <f t="shared" si="11"/>
        <v>Tiedot!AW36</v>
      </c>
      <c r="CU7" t="str">
        <f t="shared" si="12"/>
        <v>Tiedot!AW38</v>
      </c>
      <c r="CV7" t="str">
        <f t="shared" si="13"/>
        <v>Tiedot!AW42</v>
      </c>
      <c r="CW7" s="184">
        <f t="shared" ca="1" si="14"/>
        <v>0</v>
      </c>
      <c r="CX7" s="184">
        <f t="shared" ca="1" si="15"/>
        <v>0</v>
      </c>
      <c r="CY7" s="184">
        <f t="shared" ca="1" si="16"/>
        <v>0</v>
      </c>
      <c r="CZ7" s="184">
        <f t="shared" ca="1" si="17"/>
        <v>0</v>
      </c>
      <c r="DA7" s="184">
        <f t="shared" ca="1" si="18"/>
        <v>0</v>
      </c>
      <c r="DB7" s="184">
        <f t="shared" ca="1" si="19"/>
        <v>0</v>
      </c>
      <c r="DC7" s="184">
        <f t="shared" ca="1" si="20"/>
        <v>0</v>
      </c>
      <c r="DD7" s="191">
        <f t="shared" ca="1" si="21"/>
        <v>0</v>
      </c>
      <c r="DE7" s="191" t="str">
        <f t="shared" ca="1" si="22"/>
        <v/>
      </c>
      <c r="DF7" s="172"/>
      <c r="DG7" t="str">
        <f t="shared" ref="DG7:DG70" ca="1" si="57">INDIRECT(DK7)</f>
        <v>Tiedot!AW23</v>
      </c>
      <c r="DI7" s="172" t="s">
        <v>117</v>
      </c>
      <c r="DJ7">
        <f>DJ6</f>
        <v>6</v>
      </c>
      <c r="DK7" t="str">
        <f>DI7&amp;DJ7</f>
        <v>CV6</v>
      </c>
      <c r="DM7" s="191" t="str">
        <f t="shared" ref="DM7:DM57" ca="1" si="58">IF(DT7&lt;&gt;0, DT7, "")</f>
        <v/>
      </c>
      <c r="DN7" s="185" t="str">
        <f t="shared" ref="DN7:DN57" ca="1" si="59">IF(DS7&lt;&gt;0, DS7, "")</f>
        <v/>
      </c>
      <c r="DP7" s="172" t="s">
        <v>136</v>
      </c>
      <c r="DQ7" t="str">
        <f t="shared" si="23"/>
        <v>Tiedot!AU42</v>
      </c>
      <c r="DR7" t="str">
        <f t="shared" si="24"/>
        <v>Tiedot!AU41</v>
      </c>
      <c r="DS7">
        <f t="shared" ref="DS7:DS57" ca="1" si="60">INDIRECT(DR7)</f>
        <v>0</v>
      </c>
      <c r="DT7">
        <f t="shared" ref="DT7:DT57" ca="1" si="61">INDIRECT(DQ7)</f>
        <v>0</v>
      </c>
      <c r="DV7" t="str">
        <f t="shared" ref="DV7:DV57" ca="1" si="62">IF(EA7&lt;&gt;0, EA7, "")</f>
        <v/>
      </c>
      <c r="DW7">
        <f ca="1">IF(ISERROR(EC7),"",EC7)</f>
        <v>0</v>
      </c>
      <c r="DX7" s="202" t="s">
        <v>138</v>
      </c>
      <c r="DY7" s="172" t="s">
        <v>137</v>
      </c>
      <c r="DZ7" t="str">
        <f t="shared" si="25"/>
        <v>Tiedot!AN42</v>
      </c>
      <c r="EA7">
        <f ca="1">INDIRECT(DZ7)</f>
        <v>0</v>
      </c>
      <c r="EB7" s="172" t="str">
        <f t="shared" si="26"/>
        <v>Tiedot!AO42</v>
      </c>
      <c r="EC7">
        <f ca="1">INDIRECT(EB7)</f>
        <v>0</v>
      </c>
      <c r="ED7" t="s">
        <v>140</v>
      </c>
      <c r="EE7" t="str">
        <f t="shared" si="27"/>
        <v>Tiedot!AH42</v>
      </c>
      <c r="EF7">
        <f t="shared" ref="EF7:EF57" ca="1" si="63">INDIRECT(EE7)</f>
        <v>0</v>
      </c>
      <c r="EG7" t="str">
        <f t="shared" ref="EG7:EG57" ca="1" si="64">IF(EF7&gt;0, EF7, "")</f>
        <v/>
      </c>
      <c r="EH7" t="e">
        <f t="shared" ref="EH7:EH57" ca="1" si="65">IF(BH7&gt;0,IF(ISERROR(INDIRECT(EJ7)),"",INDIRECT(EJ7)),"")</f>
        <v>#REF!</v>
      </c>
      <c r="EI7" s="172" t="s">
        <v>151</v>
      </c>
      <c r="EJ7" t="str">
        <f t="shared" ref="EJ7:EJ57" si="66">EI7&amp;BQ7</f>
        <v>Tiedot!AM42</v>
      </c>
      <c r="EL7" t="str">
        <f t="shared" ca="1" si="28"/>
        <v/>
      </c>
      <c r="EN7">
        <f>EN6+19</f>
        <v>40</v>
      </c>
    </row>
    <row r="8" spans="1:151" x14ac:dyDescent="0.2">
      <c r="A8" s="74">
        <f t="shared" ref="A8:A57" si="67">A7+1</f>
        <v>45</v>
      </c>
      <c r="B8" s="75">
        <f t="shared" si="29"/>
        <v>0</v>
      </c>
      <c r="C8" s="76">
        <f t="shared" si="30"/>
        <v>0</v>
      </c>
      <c r="D8" s="77">
        <f t="shared" si="31"/>
        <v>0</v>
      </c>
      <c r="E8" s="77">
        <f t="shared" si="32"/>
        <v>0</v>
      </c>
      <c r="F8" s="78">
        <f t="shared" si="33"/>
        <v>0</v>
      </c>
      <c r="G8" s="169" t="str">
        <f t="shared" ca="1" si="0"/>
        <v/>
      </c>
      <c r="H8" s="19"/>
      <c r="I8" s="19"/>
      <c r="J8" s="19"/>
      <c r="K8" s="19"/>
      <c r="L8" s="19"/>
      <c r="M8" s="19"/>
      <c r="N8" s="19"/>
      <c r="O8" s="19"/>
      <c r="P8" s="19"/>
      <c r="Q8" s="19"/>
      <c r="R8" s="212">
        <f t="shared" si="1"/>
        <v>0</v>
      </c>
      <c r="AC8">
        <f t="shared" si="2"/>
        <v>45</v>
      </c>
      <c r="AD8" s="19">
        <v>3</v>
      </c>
      <c r="AE8" s="19">
        <f>Tiedot!B59</f>
        <v>0</v>
      </c>
      <c r="AF8" s="19">
        <f>Tiedot!C59</f>
        <v>0</v>
      </c>
      <c r="AG8" s="19">
        <f>Tiedot!D59</f>
        <v>0</v>
      </c>
      <c r="AH8" s="19">
        <f>Tiedot!E59</f>
        <v>0</v>
      </c>
      <c r="AI8" s="19">
        <f>Tiedot!F59</f>
        <v>0</v>
      </c>
      <c r="AJ8" s="19">
        <f>Tiedot!G59</f>
        <v>0</v>
      </c>
      <c r="AK8" s="19">
        <f>Tiedot!H59</f>
        <v>0</v>
      </c>
      <c r="AL8" s="19">
        <f>Tiedot!I59</f>
        <v>0</v>
      </c>
      <c r="AM8" s="19" t="str">
        <f>Tiedot!J59</f>
        <v/>
      </c>
      <c r="AN8" s="19" t="str">
        <f>Tiedot!K59</f>
        <v/>
      </c>
      <c r="AO8" s="19">
        <f>Tiedot!L59</f>
        <v>0</v>
      </c>
      <c r="AP8" s="19">
        <f>Tiedot!M59</f>
        <v>0</v>
      </c>
      <c r="AQ8" s="19">
        <f>Tiedot!N59</f>
        <v>0</v>
      </c>
      <c r="AR8" s="19">
        <f t="shared" ca="1" si="34"/>
        <v>0</v>
      </c>
      <c r="AS8" s="19">
        <f t="shared" ref="AS8:AS57" ca="1" si="68">SUM(AO8:AR8)</f>
        <v>0</v>
      </c>
      <c r="AT8" s="19">
        <f t="shared" ref="AT8:AT57" ca="1" si="69">AT7+AS8</f>
        <v>0</v>
      </c>
      <c r="AU8" s="19">
        <f t="shared" si="35"/>
        <v>0</v>
      </c>
      <c r="AV8" s="19">
        <f t="shared" si="36"/>
        <v>0</v>
      </c>
      <c r="AW8" s="19">
        <f>Tiedot!B60</f>
        <v>0</v>
      </c>
      <c r="AX8" s="19">
        <f>Tiedot!C60</f>
        <v>0</v>
      </c>
      <c r="AY8" s="19">
        <f>Tiedot!D60</f>
        <v>0</v>
      </c>
      <c r="AZ8" s="19">
        <f>Tiedot!E60</f>
        <v>0</v>
      </c>
      <c r="BA8" s="19">
        <f>Tiedot!F60</f>
        <v>0</v>
      </c>
      <c r="BB8" s="19">
        <f>Tiedot!G60</f>
        <v>0</v>
      </c>
      <c r="BC8" s="19">
        <f>Tiedot!H60</f>
        <v>0</v>
      </c>
      <c r="BD8" s="19">
        <f>Tiedot!I60</f>
        <v>0</v>
      </c>
      <c r="BF8" s="29">
        <f>Tiedot!P59</f>
        <v>0</v>
      </c>
      <c r="BH8" s="19" t="e">
        <f>IF(SUM(Tiedot!#REF!)&gt;0, Tiedot!#REF!, "")</f>
        <v>#REF!</v>
      </c>
      <c r="BJ8">
        <f t="shared" si="37"/>
        <v>45</v>
      </c>
      <c r="BK8">
        <f t="shared" si="3"/>
        <v>47</v>
      </c>
      <c r="BL8">
        <f t="shared" si="3"/>
        <v>49</v>
      </c>
      <c r="BM8">
        <f t="shared" si="3"/>
        <v>51</v>
      </c>
      <c r="BN8">
        <f t="shared" si="3"/>
        <v>53</v>
      </c>
      <c r="BO8">
        <f t="shared" si="3"/>
        <v>55</v>
      </c>
      <c r="BP8">
        <f t="shared" si="38"/>
        <v>57</v>
      </c>
      <c r="BQ8">
        <f>BQ7+19</f>
        <v>61</v>
      </c>
      <c r="BS8" s="186" t="str">
        <f t="shared" ca="1" si="39"/>
        <v/>
      </c>
      <c r="BT8" t="s">
        <v>111</v>
      </c>
      <c r="BU8" t="str">
        <f t="shared" si="40"/>
        <v>Tiedot!V45</v>
      </c>
      <c r="BV8" t="str">
        <f t="shared" si="41"/>
        <v>Tiedot!V47</v>
      </c>
      <c r="BW8" t="str">
        <f t="shared" si="42"/>
        <v>Tiedot!V49</v>
      </c>
      <c r="BX8" t="str">
        <f t="shared" si="43"/>
        <v>Tiedot!V51</v>
      </c>
      <c r="BY8" t="str">
        <f t="shared" si="44"/>
        <v>Tiedot!V53</v>
      </c>
      <c r="BZ8" t="str">
        <f t="shared" si="45"/>
        <v>Tiedot!V55</v>
      </c>
      <c r="CA8" t="str">
        <f t="shared" si="46"/>
        <v>Tiedot!V57</v>
      </c>
      <c r="CB8" t="str">
        <f t="shared" si="47"/>
        <v>Tiedot!V61</v>
      </c>
      <c r="CC8" s="185" t="str">
        <f t="shared" ca="1" si="48"/>
        <v/>
      </c>
      <c r="CD8" s="185" t="str">
        <f t="shared" ca="1" si="49"/>
        <v/>
      </c>
      <c r="CE8" s="185" t="str">
        <f t="shared" ca="1" si="50"/>
        <v/>
      </c>
      <c r="CF8" s="185" t="str">
        <f t="shared" ca="1" si="51"/>
        <v/>
      </c>
      <c r="CG8" s="185" t="str">
        <f t="shared" ca="1" si="52"/>
        <v/>
      </c>
      <c r="CH8" s="185" t="str">
        <f t="shared" ca="1" si="53"/>
        <v/>
      </c>
      <c r="CI8" s="185" t="str">
        <f t="shared" ca="1" si="54"/>
        <v/>
      </c>
      <c r="CJ8" s="185" t="str">
        <f t="shared" ca="1" si="55"/>
        <v/>
      </c>
      <c r="CK8">
        <f>CK6</f>
        <v>6</v>
      </c>
      <c r="CL8" s="206" t="s">
        <v>143</v>
      </c>
      <c r="CM8" s="207" t="str">
        <f t="shared" ca="1" si="56"/>
        <v/>
      </c>
      <c r="CN8" t="s">
        <v>115</v>
      </c>
      <c r="CO8" t="str">
        <f t="shared" si="6"/>
        <v>Tiedot!AW45</v>
      </c>
      <c r="CP8" t="str">
        <f t="shared" si="7"/>
        <v>Tiedot!AW47</v>
      </c>
      <c r="CQ8" t="str">
        <f t="shared" si="8"/>
        <v>Tiedot!AW49</v>
      </c>
      <c r="CR8" t="str">
        <f t="shared" si="9"/>
        <v>Tiedot!AW51</v>
      </c>
      <c r="CS8" t="str">
        <f t="shared" si="10"/>
        <v>Tiedot!AW53</v>
      </c>
      <c r="CT8" t="str">
        <f t="shared" si="11"/>
        <v>Tiedot!AW55</v>
      </c>
      <c r="CU8" t="str">
        <f t="shared" si="12"/>
        <v>Tiedot!AW57</v>
      </c>
      <c r="CV8" t="str">
        <f t="shared" si="13"/>
        <v>Tiedot!AW61</v>
      </c>
      <c r="CW8" s="184">
        <f t="shared" ca="1" si="14"/>
        <v>0</v>
      </c>
      <c r="CX8" s="184">
        <f t="shared" ca="1" si="15"/>
        <v>0</v>
      </c>
      <c r="CY8" s="184">
        <f t="shared" ca="1" si="16"/>
        <v>0</v>
      </c>
      <c r="CZ8" s="184">
        <f t="shared" ca="1" si="17"/>
        <v>0</v>
      </c>
      <c r="DA8" s="184">
        <f t="shared" ca="1" si="18"/>
        <v>0</v>
      </c>
      <c r="DB8" s="184">
        <f t="shared" ca="1" si="19"/>
        <v>0</v>
      </c>
      <c r="DC8" s="184">
        <f t="shared" ca="1" si="20"/>
        <v>0</v>
      </c>
      <c r="DD8" s="191">
        <f t="shared" ca="1" si="21"/>
        <v>0</v>
      </c>
      <c r="DE8" s="191" t="str">
        <f t="shared" ca="1" si="22"/>
        <v/>
      </c>
      <c r="DF8" s="172"/>
      <c r="DG8">
        <f t="shared" ca="1" si="57"/>
        <v>0</v>
      </c>
      <c r="DI8" s="172" t="s">
        <v>118</v>
      </c>
      <c r="DJ8">
        <f>DJ6</f>
        <v>6</v>
      </c>
      <c r="DK8" t="str">
        <f>DI8&amp;DJ8</f>
        <v>CW6</v>
      </c>
      <c r="DM8" s="191" t="str">
        <f t="shared" ca="1" si="58"/>
        <v/>
      </c>
      <c r="DN8" s="185" t="str">
        <f t="shared" ca="1" si="59"/>
        <v/>
      </c>
      <c r="DP8" s="172" t="s">
        <v>136</v>
      </c>
      <c r="DQ8" t="str">
        <f t="shared" si="23"/>
        <v>Tiedot!AU61</v>
      </c>
      <c r="DR8" t="str">
        <f t="shared" si="24"/>
        <v>Tiedot!AU60</v>
      </c>
      <c r="DS8">
        <f t="shared" ca="1" si="60"/>
        <v>0</v>
      </c>
      <c r="DT8">
        <f t="shared" ca="1" si="61"/>
        <v>0</v>
      </c>
      <c r="DV8" t="str">
        <f t="shared" ca="1" si="62"/>
        <v/>
      </c>
      <c r="DW8">
        <f ca="1">IF(ISERROR(EC8),"",EC8)</f>
        <v>0</v>
      </c>
      <c r="DX8" s="202" t="s">
        <v>138</v>
      </c>
      <c r="DY8" s="172" t="s">
        <v>137</v>
      </c>
      <c r="DZ8" t="str">
        <f t="shared" si="25"/>
        <v>Tiedot!AN61</v>
      </c>
      <c r="EA8">
        <f t="shared" ref="EA8:EA57" ca="1" si="70">INDIRECT(DZ8)</f>
        <v>0</v>
      </c>
      <c r="EB8" s="172" t="str">
        <f t="shared" si="26"/>
        <v>Tiedot!AO61</v>
      </c>
      <c r="EC8">
        <f t="shared" ref="EC8:EC57" ca="1" si="71">INDIRECT(EB8)</f>
        <v>0</v>
      </c>
      <c r="ED8" t="s">
        <v>140</v>
      </c>
      <c r="EE8" t="str">
        <f t="shared" si="27"/>
        <v>Tiedot!AH61</v>
      </c>
      <c r="EF8">
        <f t="shared" ca="1" si="63"/>
        <v>0</v>
      </c>
      <c r="EG8" t="str">
        <f t="shared" ca="1" si="64"/>
        <v/>
      </c>
      <c r="EH8" t="e">
        <f t="shared" ca="1" si="65"/>
        <v>#REF!</v>
      </c>
      <c r="EI8" s="172" t="s">
        <v>151</v>
      </c>
      <c r="EJ8" t="str">
        <f t="shared" si="66"/>
        <v>Tiedot!AM61</v>
      </c>
      <c r="EL8" t="str">
        <f t="shared" ca="1" si="28"/>
        <v/>
      </c>
      <c r="EN8">
        <f t="shared" ref="EN8:EN57" si="72">EN7+19</f>
        <v>59</v>
      </c>
    </row>
    <row r="9" spans="1:151" x14ac:dyDescent="0.2">
      <c r="A9" s="74">
        <f t="shared" si="67"/>
        <v>46</v>
      </c>
      <c r="B9" s="75">
        <f t="shared" si="29"/>
        <v>0</v>
      </c>
      <c r="C9" s="76">
        <f t="shared" si="30"/>
        <v>0</v>
      </c>
      <c r="D9" s="77">
        <f t="shared" si="31"/>
        <v>0</v>
      </c>
      <c r="E9" s="77">
        <f t="shared" si="32"/>
        <v>0</v>
      </c>
      <c r="F9" s="78">
        <f t="shared" si="33"/>
        <v>0</v>
      </c>
      <c r="G9" s="169" t="str">
        <f t="shared" ca="1" si="0"/>
        <v/>
      </c>
      <c r="H9" s="19"/>
      <c r="I9" s="19"/>
      <c r="J9" s="19"/>
      <c r="K9" s="19"/>
      <c r="L9" s="19"/>
      <c r="M9" s="19"/>
      <c r="N9" s="19"/>
      <c r="O9" s="19"/>
      <c r="P9" s="19"/>
      <c r="Q9" s="19"/>
      <c r="R9" s="212">
        <f t="shared" si="1"/>
        <v>0</v>
      </c>
      <c r="AC9">
        <f t="shared" si="2"/>
        <v>46</v>
      </c>
      <c r="AD9" s="19">
        <v>4</v>
      </c>
      <c r="AE9" s="19">
        <f>Tiedot!B78</f>
        <v>0</v>
      </c>
      <c r="AF9" s="19">
        <f>Tiedot!C78</f>
        <v>0</v>
      </c>
      <c r="AG9" s="19">
        <f>Tiedot!D78</f>
        <v>0</v>
      </c>
      <c r="AH9" s="19">
        <f>Tiedot!E78</f>
        <v>0</v>
      </c>
      <c r="AI9" s="19">
        <f>Tiedot!F78</f>
        <v>0</v>
      </c>
      <c r="AJ9" s="19">
        <f>Tiedot!G78</f>
        <v>0</v>
      </c>
      <c r="AK9" s="19">
        <f>Tiedot!H78</f>
        <v>0</v>
      </c>
      <c r="AL9" s="19">
        <f>Tiedot!I78</f>
        <v>0</v>
      </c>
      <c r="AM9" s="19" t="str">
        <f>Tiedot!J78</f>
        <v/>
      </c>
      <c r="AN9" s="19" t="str">
        <f>Tiedot!K78</f>
        <v/>
      </c>
      <c r="AO9" s="19">
        <f>Tiedot!L78</f>
        <v>0</v>
      </c>
      <c r="AP9" s="19">
        <f>Tiedot!M78</f>
        <v>0</v>
      </c>
      <c r="AQ9" s="19">
        <f>Tiedot!N78</f>
        <v>0</v>
      </c>
      <c r="AR9" s="19">
        <f t="shared" ca="1" si="34"/>
        <v>0</v>
      </c>
      <c r="AS9" s="19">
        <f t="shared" ca="1" si="68"/>
        <v>0</v>
      </c>
      <c r="AT9" s="19">
        <f t="shared" ca="1" si="69"/>
        <v>0</v>
      </c>
      <c r="AU9" s="19">
        <f t="shared" si="35"/>
        <v>0</v>
      </c>
      <c r="AV9" s="19">
        <f t="shared" si="36"/>
        <v>0</v>
      </c>
      <c r="AW9" s="19">
        <f>Tiedot!B79</f>
        <v>0</v>
      </c>
      <c r="AX9" s="19">
        <f>Tiedot!C79</f>
        <v>0</v>
      </c>
      <c r="AY9" s="19">
        <f>Tiedot!D79</f>
        <v>0</v>
      </c>
      <c r="AZ9" s="19">
        <f>Tiedot!E79</f>
        <v>0</v>
      </c>
      <c r="BA9" s="19">
        <f>Tiedot!F79</f>
        <v>0</v>
      </c>
      <c r="BB9" s="19">
        <f>Tiedot!G79</f>
        <v>0</v>
      </c>
      <c r="BC9" s="19">
        <f>Tiedot!H79</f>
        <v>0</v>
      </c>
      <c r="BD9" s="19">
        <f>Tiedot!I79</f>
        <v>0</v>
      </c>
      <c r="BF9" s="29">
        <f>Tiedot!P78</f>
        <v>0</v>
      </c>
      <c r="BH9" s="19" t="e">
        <f>IF(SUM(Tiedot!#REF!)&gt;0, Tiedot!#REF!, "")</f>
        <v>#REF!</v>
      </c>
      <c r="BJ9">
        <f t="shared" si="37"/>
        <v>64</v>
      </c>
      <c r="BK9">
        <f t="shared" si="3"/>
        <v>66</v>
      </c>
      <c r="BL9">
        <f t="shared" si="3"/>
        <v>68</v>
      </c>
      <c r="BM9">
        <f t="shared" si="3"/>
        <v>70</v>
      </c>
      <c r="BN9">
        <f t="shared" si="3"/>
        <v>72</v>
      </c>
      <c r="BO9">
        <f t="shared" si="3"/>
        <v>74</v>
      </c>
      <c r="BP9">
        <f t="shared" si="38"/>
        <v>76</v>
      </c>
      <c r="BQ9">
        <f>BQ8+19</f>
        <v>80</v>
      </c>
      <c r="BS9" s="186" t="str">
        <f t="shared" ca="1" si="39"/>
        <v/>
      </c>
      <c r="BT9" t="s">
        <v>111</v>
      </c>
      <c r="BU9" t="str">
        <f t="shared" si="40"/>
        <v>Tiedot!V64</v>
      </c>
      <c r="BV9" t="str">
        <f t="shared" si="41"/>
        <v>Tiedot!V66</v>
      </c>
      <c r="BW9" t="str">
        <f t="shared" si="42"/>
        <v>Tiedot!V68</v>
      </c>
      <c r="BX9" t="str">
        <f t="shared" si="43"/>
        <v>Tiedot!V70</v>
      </c>
      <c r="BY9" t="str">
        <f t="shared" si="44"/>
        <v>Tiedot!V72</v>
      </c>
      <c r="BZ9" t="str">
        <f t="shared" si="45"/>
        <v>Tiedot!V74</v>
      </c>
      <c r="CA9" t="str">
        <f t="shared" si="46"/>
        <v>Tiedot!V76</v>
      </c>
      <c r="CB9" t="str">
        <f t="shared" si="47"/>
        <v>Tiedot!V80</v>
      </c>
      <c r="CC9" s="185" t="str">
        <f t="shared" ca="1" si="48"/>
        <v/>
      </c>
      <c r="CD9" s="185" t="str">
        <f t="shared" ca="1" si="49"/>
        <v/>
      </c>
      <c r="CE9" s="185" t="str">
        <f t="shared" ca="1" si="50"/>
        <v/>
      </c>
      <c r="CF9" s="185" t="str">
        <f t="shared" ca="1" si="51"/>
        <v/>
      </c>
      <c r="CG9" s="185" t="str">
        <f t="shared" ca="1" si="52"/>
        <v/>
      </c>
      <c r="CH9" s="185" t="str">
        <f t="shared" ca="1" si="53"/>
        <v/>
      </c>
      <c r="CI9" s="185" t="str">
        <f t="shared" ca="1" si="54"/>
        <v/>
      </c>
      <c r="CJ9" s="185" t="str">
        <f t="shared" ca="1" si="55"/>
        <v/>
      </c>
      <c r="CK9">
        <f>CK6</f>
        <v>6</v>
      </c>
      <c r="CL9" s="206" t="s">
        <v>144</v>
      </c>
      <c r="CM9" s="207" t="str">
        <f t="shared" ca="1" si="56"/>
        <v/>
      </c>
      <c r="CN9" t="s">
        <v>115</v>
      </c>
      <c r="CO9" t="str">
        <f t="shared" si="6"/>
        <v>Tiedot!AW64</v>
      </c>
      <c r="CP9" t="str">
        <f t="shared" si="7"/>
        <v>Tiedot!AW66</v>
      </c>
      <c r="CQ9" t="str">
        <f t="shared" si="8"/>
        <v>Tiedot!AW68</v>
      </c>
      <c r="CR9" t="str">
        <f t="shared" si="9"/>
        <v>Tiedot!AW70</v>
      </c>
      <c r="CS9" t="str">
        <f t="shared" si="10"/>
        <v>Tiedot!AW72</v>
      </c>
      <c r="CT9" t="str">
        <f t="shared" si="11"/>
        <v>Tiedot!AW74</v>
      </c>
      <c r="CU9" t="str">
        <f t="shared" si="12"/>
        <v>Tiedot!AW76</v>
      </c>
      <c r="CV9" t="str">
        <f t="shared" si="13"/>
        <v>Tiedot!AW80</v>
      </c>
      <c r="CW9" s="184">
        <f t="shared" ca="1" si="14"/>
        <v>0</v>
      </c>
      <c r="CX9" s="184">
        <f t="shared" ca="1" si="15"/>
        <v>0</v>
      </c>
      <c r="CY9" s="184">
        <f t="shared" ca="1" si="16"/>
        <v>0</v>
      </c>
      <c r="CZ9" s="184">
        <f t="shared" ca="1" si="17"/>
        <v>0</v>
      </c>
      <c r="DA9" s="184">
        <f t="shared" ca="1" si="18"/>
        <v>0</v>
      </c>
      <c r="DB9" s="184">
        <f t="shared" ca="1" si="19"/>
        <v>0</v>
      </c>
      <c r="DC9" s="184">
        <f t="shared" ca="1" si="20"/>
        <v>0</v>
      </c>
      <c r="DD9" s="191">
        <f t="shared" ca="1" si="21"/>
        <v>0</v>
      </c>
      <c r="DE9" s="191" t="str">
        <f t="shared" ca="1" si="22"/>
        <v/>
      </c>
      <c r="DF9" s="172"/>
      <c r="DG9">
        <f t="shared" ca="1" si="57"/>
        <v>0</v>
      </c>
      <c r="DI9" s="172" t="s">
        <v>119</v>
      </c>
      <c r="DJ9">
        <f>DJ6</f>
        <v>6</v>
      </c>
      <c r="DK9" t="str">
        <f>DI9&amp;DJ9</f>
        <v>CX6</v>
      </c>
      <c r="DM9" s="191" t="str">
        <f t="shared" ca="1" si="58"/>
        <v/>
      </c>
      <c r="DN9" s="185" t="str">
        <f t="shared" ca="1" si="59"/>
        <v/>
      </c>
      <c r="DP9" s="172" t="s">
        <v>136</v>
      </c>
      <c r="DQ9" t="str">
        <f t="shared" si="23"/>
        <v>Tiedot!AU80</v>
      </c>
      <c r="DR9" t="str">
        <f t="shared" si="24"/>
        <v>Tiedot!AU79</v>
      </c>
      <c r="DS9">
        <f t="shared" ca="1" si="60"/>
        <v>0</v>
      </c>
      <c r="DT9">
        <f t="shared" ca="1" si="61"/>
        <v>0</v>
      </c>
      <c r="DV9" t="str">
        <f t="shared" ca="1" si="62"/>
        <v/>
      </c>
      <c r="DW9">
        <f t="shared" ref="DW9:DW57" ca="1" si="73">IF(ISERROR(EC9),"",EC9)</f>
        <v>0</v>
      </c>
      <c r="DX9" s="202" t="s">
        <v>138</v>
      </c>
      <c r="DY9" s="172" t="s">
        <v>137</v>
      </c>
      <c r="DZ9" t="str">
        <f t="shared" si="25"/>
        <v>Tiedot!AN80</v>
      </c>
      <c r="EA9">
        <f t="shared" ca="1" si="70"/>
        <v>0</v>
      </c>
      <c r="EB9" s="172" t="str">
        <f t="shared" si="26"/>
        <v>Tiedot!AO80</v>
      </c>
      <c r="EC9">
        <f t="shared" ca="1" si="71"/>
        <v>0</v>
      </c>
      <c r="ED9" t="s">
        <v>140</v>
      </c>
      <c r="EE9" t="str">
        <f t="shared" si="27"/>
        <v>Tiedot!AH80</v>
      </c>
      <c r="EF9">
        <f t="shared" ca="1" si="63"/>
        <v>0</v>
      </c>
      <c r="EG9" t="str">
        <f t="shared" ca="1" si="64"/>
        <v/>
      </c>
      <c r="EH9" t="e">
        <f t="shared" ca="1" si="65"/>
        <v>#REF!</v>
      </c>
      <c r="EI9" s="172" t="s">
        <v>151</v>
      </c>
      <c r="EJ9" t="str">
        <f t="shared" si="66"/>
        <v>Tiedot!AM80</v>
      </c>
      <c r="EL9" t="str">
        <f t="shared" ca="1" si="28"/>
        <v/>
      </c>
      <c r="EN9">
        <f t="shared" si="72"/>
        <v>78</v>
      </c>
    </row>
    <row r="10" spans="1:151" x14ac:dyDescent="0.2">
      <c r="A10" s="74">
        <f t="shared" si="67"/>
        <v>47</v>
      </c>
      <c r="B10" s="75">
        <f t="shared" si="29"/>
        <v>0</v>
      </c>
      <c r="C10" s="76">
        <f t="shared" si="30"/>
        <v>0</v>
      </c>
      <c r="D10" s="77">
        <f t="shared" si="31"/>
        <v>0</v>
      </c>
      <c r="E10" s="77">
        <f t="shared" si="32"/>
        <v>0</v>
      </c>
      <c r="F10" s="78">
        <f t="shared" si="33"/>
        <v>0</v>
      </c>
      <c r="G10" s="169" t="str">
        <f t="shared" ca="1" si="0"/>
        <v/>
      </c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212">
        <f t="shared" si="1"/>
        <v>0</v>
      </c>
      <c r="AC10">
        <f t="shared" si="2"/>
        <v>47</v>
      </c>
      <c r="AD10" s="19">
        <v>5</v>
      </c>
      <c r="AE10" s="19">
        <f>Tiedot!B97</f>
        <v>0</v>
      </c>
      <c r="AF10" s="19">
        <f>Tiedot!C97</f>
        <v>0</v>
      </c>
      <c r="AG10" s="19">
        <f>Tiedot!D97</f>
        <v>0</v>
      </c>
      <c r="AH10" s="19">
        <f>Tiedot!E97</f>
        <v>0</v>
      </c>
      <c r="AI10" s="19">
        <f>Tiedot!F97</f>
        <v>0</v>
      </c>
      <c r="AJ10" s="19">
        <f>Tiedot!G97</f>
        <v>0</v>
      </c>
      <c r="AK10" s="19">
        <f>Tiedot!H97</f>
        <v>0</v>
      </c>
      <c r="AL10" s="19">
        <f>Tiedot!I97</f>
        <v>0</v>
      </c>
      <c r="AM10" s="19" t="str">
        <f>Tiedot!J97</f>
        <v/>
      </c>
      <c r="AN10" s="19" t="str">
        <f>Tiedot!K97</f>
        <v/>
      </c>
      <c r="AO10" s="19">
        <f>Tiedot!L97</f>
        <v>0</v>
      </c>
      <c r="AP10" s="19">
        <f>Tiedot!M97</f>
        <v>0</v>
      </c>
      <c r="AQ10" s="19">
        <f>Tiedot!N97</f>
        <v>0</v>
      </c>
      <c r="AR10" s="19">
        <f t="shared" ca="1" si="34"/>
        <v>0</v>
      </c>
      <c r="AS10" s="19">
        <f t="shared" ca="1" si="68"/>
        <v>0</v>
      </c>
      <c r="AT10" s="19">
        <f t="shared" ca="1" si="69"/>
        <v>0</v>
      </c>
      <c r="AU10" s="19">
        <f t="shared" si="35"/>
        <v>0</v>
      </c>
      <c r="AV10" s="19">
        <f t="shared" si="36"/>
        <v>0</v>
      </c>
      <c r="AW10" s="19">
        <f>Tiedot!B98</f>
        <v>0</v>
      </c>
      <c r="AX10" s="19">
        <f>Tiedot!C98</f>
        <v>0</v>
      </c>
      <c r="AY10" s="19">
        <f>Tiedot!D98</f>
        <v>0</v>
      </c>
      <c r="AZ10" s="19">
        <f>Tiedot!E98</f>
        <v>0</v>
      </c>
      <c r="BA10" s="19">
        <f>Tiedot!F98</f>
        <v>0</v>
      </c>
      <c r="BB10" s="19">
        <f>Tiedot!G98</f>
        <v>0</v>
      </c>
      <c r="BC10" s="19">
        <f>Tiedot!H98</f>
        <v>0</v>
      </c>
      <c r="BD10" s="19">
        <f>Tiedot!I98</f>
        <v>0</v>
      </c>
      <c r="BF10" s="29">
        <f>Tiedot!P97</f>
        <v>0</v>
      </c>
      <c r="BH10" s="19" t="e">
        <f>IF(SUM(Tiedot!#REF!)&gt;0, Tiedot!#REF!, "")</f>
        <v>#REF!</v>
      </c>
      <c r="BJ10">
        <f t="shared" si="37"/>
        <v>83</v>
      </c>
      <c r="BK10">
        <f t="shared" si="3"/>
        <v>85</v>
      </c>
      <c r="BL10">
        <f t="shared" si="3"/>
        <v>87</v>
      </c>
      <c r="BM10">
        <f t="shared" si="3"/>
        <v>89</v>
      </c>
      <c r="BN10">
        <f t="shared" si="3"/>
        <v>91</v>
      </c>
      <c r="BO10">
        <f t="shared" si="3"/>
        <v>93</v>
      </c>
      <c r="BP10">
        <f t="shared" si="38"/>
        <v>95</v>
      </c>
      <c r="BQ10">
        <f>BQ9+19</f>
        <v>99</v>
      </c>
      <c r="BS10" s="186" t="str">
        <f t="shared" ca="1" si="39"/>
        <v/>
      </c>
      <c r="BT10" t="s">
        <v>111</v>
      </c>
      <c r="BU10" t="str">
        <f t="shared" si="40"/>
        <v>Tiedot!V83</v>
      </c>
      <c r="BV10" t="str">
        <f t="shared" si="41"/>
        <v>Tiedot!V85</v>
      </c>
      <c r="BW10" t="str">
        <f t="shared" si="42"/>
        <v>Tiedot!V87</v>
      </c>
      <c r="BX10" t="str">
        <f t="shared" si="43"/>
        <v>Tiedot!V89</v>
      </c>
      <c r="BY10" t="str">
        <f t="shared" si="44"/>
        <v>Tiedot!V91</v>
      </c>
      <c r="BZ10" t="str">
        <f t="shared" si="45"/>
        <v>Tiedot!V93</v>
      </c>
      <c r="CA10" t="str">
        <f t="shared" si="46"/>
        <v>Tiedot!V95</v>
      </c>
      <c r="CB10" t="str">
        <f t="shared" si="47"/>
        <v>Tiedot!V99</v>
      </c>
      <c r="CC10" s="185" t="str">
        <f t="shared" ca="1" si="48"/>
        <v/>
      </c>
      <c r="CD10" s="185" t="str">
        <f t="shared" ca="1" si="49"/>
        <v/>
      </c>
      <c r="CE10" s="185" t="str">
        <f t="shared" ca="1" si="50"/>
        <v/>
      </c>
      <c r="CF10" s="185" t="str">
        <f t="shared" ca="1" si="51"/>
        <v/>
      </c>
      <c r="CG10" s="185" t="str">
        <f t="shared" ca="1" si="52"/>
        <v/>
      </c>
      <c r="CH10" s="185" t="str">
        <f t="shared" ca="1" si="53"/>
        <v/>
      </c>
      <c r="CI10" s="185" t="str">
        <f t="shared" ca="1" si="54"/>
        <v/>
      </c>
      <c r="CJ10" s="185" t="str">
        <f t="shared" ca="1" si="55"/>
        <v/>
      </c>
      <c r="CK10">
        <f>CK6</f>
        <v>6</v>
      </c>
      <c r="CL10" s="206" t="s">
        <v>145</v>
      </c>
      <c r="CM10" s="207">
        <f t="shared" ca="1" si="56"/>
        <v>0</v>
      </c>
      <c r="CN10" t="s">
        <v>115</v>
      </c>
      <c r="CO10" t="str">
        <f t="shared" si="6"/>
        <v>Tiedot!AW83</v>
      </c>
      <c r="CP10" t="str">
        <f t="shared" si="7"/>
        <v>Tiedot!AW85</v>
      </c>
      <c r="CQ10" t="str">
        <f t="shared" si="8"/>
        <v>Tiedot!AW87</v>
      </c>
      <c r="CR10" t="str">
        <f t="shared" si="9"/>
        <v>Tiedot!AW89</v>
      </c>
      <c r="CS10" t="str">
        <f t="shared" si="10"/>
        <v>Tiedot!AW91</v>
      </c>
      <c r="CT10" t="str">
        <f t="shared" si="11"/>
        <v>Tiedot!AW93</v>
      </c>
      <c r="CU10" t="str">
        <f t="shared" si="12"/>
        <v>Tiedot!AW95</v>
      </c>
      <c r="CV10" t="str">
        <f t="shared" si="13"/>
        <v>Tiedot!AW99</v>
      </c>
      <c r="CW10" s="184">
        <f t="shared" ca="1" si="14"/>
        <v>0</v>
      </c>
      <c r="CX10" s="184">
        <f t="shared" ca="1" si="15"/>
        <v>0</v>
      </c>
      <c r="CY10" s="184">
        <f t="shared" ca="1" si="16"/>
        <v>0</v>
      </c>
      <c r="CZ10" s="184">
        <f t="shared" ca="1" si="17"/>
        <v>0</v>
      </c>
      <c r="DA10" s="184">
        <f t="shared" ca="1" si="18"/>
        <v>0</v>
      </c>
      <c r="DB10" s="184">
        <f t="shared" ca="1" si="19"/>
        <v>0</v>
      </c>
      <c r="DC10" s="184">
        <f t="shared" ca="1" si="20"/>
        <v>0</v>
      </c>
      <c r="DD10" s="191">
        <f t="shared" ca="1" si="21"/>
        <v>0</v>
      </c>
      <c r="DE10" s="191" t="str">
        <f t="shared" ca="1" si="22"/>
        <v/>
      </c>
      <c r="DF10" s="172"/>
      <c r="DG10">
        <f t="shared" ca="1" si="57"/>
        <v>0</v>
      </c>
      <c r="DI10" s="172" t="s">
        <v>120</v>
      </c>
      <c r="DJ10">
        <f>DJ6</f>
        <v>6</v>
      </c>
      <c r="DK10" t="str">
        <f t="shared" ref="DK10:DK74" si="74">DI10&amp;DJ10</f>
        <v>CY6</v>
      </c>
      <c r="DM10" s="191" t="str">
        <f t="shared" ca="1" si="58"/>
        <v/>
      </c>
      <c r="DN10" s="185" t="str">
        <f t="shared" ca="1" si="59"/>
        <v/>
      </c>
      <c r="DP10" s="172" t="s">
        <v>136</v>
      </c>
      <c r="DQ10" t="str">
        <f t="shared" si="23"/>
        <v>Tiedot!AU99</v>
      </c>
      <c r="DR10" t="str">
        <f t="shared" si="24"/>
        <v>Tiedot!AU98</v>
      </c>
      <c r="DS10">
        <f t="shared" ca="1" si="60"/>
        <v>0</v>
      </c>
      <c r="DT10">
        <f t="shared" ca="1" si="61"/>
        <v>0</v>
      </c>
      <c r="DV10" t="str">
        <f t="shared" ca="1" si="62"/>
        <v/>
      </c>
      <c r="DW10">
        <f t="shared" ca="1" si="73"/>
        <v>0</v>
      </c>
      <c r="DX10" s="202" t="s">
        <v>138</v>
      </c>
      <c r="DY10" s="172" t="s">
        <v>137</v>
      </c>
      <c r="DZ10" t="str">
        <f t="shared" si="25"/>
        <v>Tiedot!AN99</v>
      </c>
      <c r="EA10">
        <f t="shared" ca="1" si="70"/>
        <v>0</v>
      </c>
      <c r="EB10" s="172" t="str">
        <f t="shared" si="26"/>
        <v>Tiedot!AO99</v>
      </c>
      <c r="EC10">
        <f t="shared" ca="1" si="71"/>
        <v>0</v>
      </c>
      <c r="ED10" t="s">
        <v>140</v>
      </c>
      <c r="EE10" t="str">
        <f t="shared" si="27"/>
        <v>Tiedot!AH99</v>
      </c>
      <c r="EF10">
        <f t="shared" ca="1" si="63"/>
        <v>0</v>
      </c>
      <c r="EG10" t="str">
        <f t="shared" ca="1" si="64"/>
        <v/>
      </c>
      <c r="EH10" t="e">
        <f t="shared" ca="1" si="65"/>
        <v>#REF!</v>
      </c>
      <c r="EI10" s="172" t="s">
        <v>151</v>
      </c>
      <c r="EJ10" t="str">
        <f t="shared" si="66"/>
        <v>Tiedot!AM99</v>
      </c>
      <c r="EL10" t="str">
        <f t="shared" ca="1" si="28"/>
        <v/>
      </c>
      <c r="EN10">
        <f t="shared" si="72"/>
        <v>97</v>
      </c>
    </row>
    <row r="11" spans="1:151" x14ac:dyDescent="0.2">
      <c r="A11" s="74">
        <f t="shared" si="67"/>
        <v>48</v>
      </c>
      <c r="B11" s="75">
        <f t="shared" si="29"/>
        <v>0</v>
      </c>
      <c r="C11" s="76">
        <f t="shared" si="30"/>
        <v>0</v>
      </c>
      <c r="D11" s="77">
        <f t="shared" si="31"/>
        <v>0</v>
      </c>
      <c r="E11" s="77">
        <f t="shared" si="32"/>
        <v>0</v>
      </c>
      <c r="F11" s="78">
        <f t="shared" si="33"/>
        <v>0</v>
      </c>
      <c r="G11" s="169" t="str">
        <f t="shared" ca="1" si="0"/>
        <v/>
      </c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212">
        <f t="shared" si="1"/>
        <v>0</v>
      </c>
      <c r="AC11">
        <f t="shared" si="2"/>
        <v>48</v>
      </c>
      <c r="AD11" s="19">
        <v>6</v>
      </c>
      <c r="AE11" s="19">
        <f>Tiedot!B116</f>
        <v>0</v>
      </c>
      <c r="AF11" s="19">
        <f>Tiedot!C116</f>
        <v>0</v>
      </c>
      <c r="AG11" s="19">
        <f>Tiedot!D116</f>
        <v>0</v>
      </c>
      <c r="AH11" s="19">
        <f>Tiedot!E116</f>
        <v>0</v>
      </c>
      <c r="AI11" s="19">
        <f>Tiedot!F116</f>
        <v>0</v>
      </c>
      <c r="AJ11" s="19">
        <f>Tiedot!G116</f>
        <v>0</v>
      </c>
      <c r="AK11" s="19">
        <f>Tiedot!H116</f>
        <v>0</v>
      </c>
      <c r="AL11" s="19">
        <f>Tiedot!I116</f>
        <v>0</v>
      </c>
      <c r="AM11" s="19" t="str">
        <f>Tiedot!J116</f>
        <v/>
      </c>
      <c r="AN11" s="19" t="str">
        <f>Tiedot!K116</f>
        <v/>
      </c>
      <c r="AO11" s="19">
        <f>Tiedot!L116</f>
        <v>0</v>
      </c>
      <c r="AP11" s="19">
        <f>Tiedot!M116</f>
        <v>0</v>
      </c>
      <c r="AQ11" s="19">
        <f>Tiedot!N116</f>
        <v>0</v>
      </c>
      <c r="AR11" s="19">
        <f t="shared" ca="1" si="34"/>
        <v>0</v>
      </c>
      <c r="AS11" s="19">
        <f t="shared" ca="1" si="68"/>
        <v>0</v>
      </c>
      <c r="AT11" s="19">
        <f t="shared" ca="1" si="69"/>
        <v>0</v>
      </c>
      <c r="AU11" s="19">
        <f t="shared" si="35"/>
        <v>0</v>
      </c>
      <c r="AV11" s="19">
        <f t="shared" si="36"/>
        <v>0</v>
      </c>
      <c r="AW11" s="19">
        <f>Tiedot!B117</f>
        <v>0</v>
      </c>
      <c r="AX11" s="19">
        <f>Tiedot!C117</f>
        <v>0</v>
      </c>
      <c r="AY11" s="19">
        <f>Tiedot!D117</f>
        <v>0</v>
      </c>
      <c r="AZ11" s="19">
        <f>Tiedot!E117</f>
        <v>0</v>
      </c>
      <c r="BA11" s="19">
        <f>Tiedot!F117</f>
        <v>0</v>
      </c>
      <c r="BB11" s="19">
        <f>Tiedot!G117</f>
        <v>0</v>
      </c>
      <c r="BC11" s="19">
        <f>Tiedot!H117</f>
        <v>0</v>
      </c>
      <c r="BD11" s="19">
        <f>Tiedot!I117</f>
        <v>0</v>
      </c>
      <c r="BF11" s="29">
        <f>Tiedot!P116</f>
        <v>0</v>
      </c>
      <c r="BH11" s="19" t="e">
        <f>IF(SUM(Tiedot!#REF!)&gt;0, Tiedot!#REF!, "")</f>
        <v>#REF!</v>
      </c>
      <c r="BJ11">
        <f t="shared" si="37"/>
        <v>102</v>
      </c>
      <c r="BK11">
        <f t="shared" si="3"/>
        <v>104</v>
      </c>
      <c r="BL11">
        <f t="shared" si="3"/>
        <v>106</v>
      </c>
      <c r="BM11">
        <f t="shared" si="3"/>
        <v>108</v>
      </c>
      <c r="BN11">
        <f t="shared" si="3"/>
        <v>110</v>
      </c>
      <c r="BO11">
        <f t="shared" si="3"/>
        <v>112</v>
      </c>
      <c r="BP11">
        <f t="shared" si="38"/>
        <v>114</v>
      </c>
      <c r="BQ11">
        <f>BQ10+19</f>
        <v>118</v>
      </c>
      <c r="BS11" s="186" t="str">
        <f t="shared" ca="1" si="39"/>
        <v/>
      </c>
      <c r="BT11" t="s">
        <v>111</v>
      </c>
      <c r="BU11" t="str">
        <f t="shared" si="40"/>
        <v>Tiedot!V102</v>
      </c>
      <c r="BV11" t="str">
        <f t="shared" si="41"/>
        <v>Tiedot!V104</v>
      </c>
      <c r="BW11" t="str">
        <f t="shared" si="42"/>
        <v>Tiedot!V106</v>
      </c>
      <c r="BX11" t="str">
        <f t="shared" si="43"/>
        <v>Tiedot!V108</v>
      </c>
      <c r="BY11" t="str">
        <f t="shared" si="44"/>
        <v>Tiedot!V110</v>
      </c>
      <c r="BZ11" t="str">
        <f t="shared" si="45"/>
        <v>Tiedot!V112</v>
      </c>
      <c r="CA11" t="str">
        <f t="shared" si="46"/>
        <v>Tiedot!V114</v>
      </c>
      <c r="CB11" t="str">
        <f t="shared" si="47"/>
        <v>Tiedot!V118</v>
      </c>
      <c r="CC11" s="185" t="str">
        <f t="shared" ca="1" si="48"/>
        <v/>
      </c>
      <c r="CD11" s="185" t="str">
        <f t="shared" ca="1" si="49"/>
        <v/>
      </c>
      <c r="CE11" s="185" t="str">
        <f t="shared" ca="1" si="50"/>
        <v/>
      </c>
      <c r="CF11" s="185" t="str">
        <f t="shared" ca="1" si="51"/>
        <v/>
      </c>
      <c r="CG11" s="185" t="str">
        <f t="shared" ca="1" si="52"/>
        <v/>
      </c>
      <c r="CH11" s="185" t="str">
        <f t="shared" ca="1" si="53"/>
        <v/>
      </c>
      <c r="CI11" s="185" t="str">
        <f t="shared" ca="1" si="54"/>
        <v/>
      </c>
      <c r="CJ11" s="185" t="str">
        <f t="shared" ca="1" si="55"/>
        <v/>
      </c>
      <c r="CK11">
        <f>CK6</f>
        <v>6</v>
      </c>
      <c r="CL11" s="206" t="s">
        <v>146</v>
      </c>
      <c r="CM11" s="207" t="str">
        <f t="shared" ca="1" si="56"/>
        <v/>
      </c>
      <c r="CN11" t="s">
        <v>115</v>
      </c>
      <c r="CO11" t="str">
        <f t="shared" si="6"/>
        <v>Tiedot!AW102</v>
      </c>
      <c r="CP11" t="str">
        <f t="shared" si="7"/>
        <v>Tiedot!AW104</v>
      </c>
      <c r="CQ11" t="str">
        <f t="shared" si="8"/>
        <v>Tiedot!AW106</v>
      </c>
      <c r="CR11" t="str">
        <f t="shared" si="9"/>
        <v>Tiedot!AW108</v>
      </c>
      <c r="CS11" t="str">
        <f t="shared" si="10"/>
        <v>Tiedot!AW110</v>
      </c>
      <c r="CT11" t="str">
        <f t="shared" si="11"/>
        <v>Tiedot!AW112</v>
      </c>
      <c r="CU11" t="str">
        <f t="shared" si="12"/>
        <v>Tiedot!AW114</v>
      </c>
      <c r="CV11" t="str">
        <f t="shared" si="13"/>
        <v>Tiedot!AW118</v>
      </c>
      <c r="CW11" s="184">
        <f t="shared" ca="1" si="14"/>
        <v>0</v>
      </c>
      <c r="CX11" s="184">
        <f t="shared" ca="1" si="15"/>
        <v>0</v>
      </c>
      <c r="CY11" s="184">
        <f t="shared" ca="1" si="16"/>
        <v>0</v>
      </c>
      <c r="CZ11" s="184">
        <f t="shared" ca="1" si="17"/>
        <v>0</v>
      </c>
      <c r="DA11" s="184">
        <f t="shared" ca="1" si="18"/>
        <v>0</v>
      </c>
      <c r="DB11" s="184">
        <f t="shared" ca="1" si="19"/>
        <v>0</v>
      </c>
      <c r="DC11" s="184">
        <f t="shared" ca="1" si="20"/>
        <v>0</v>
      </c>
      <c r="DD11" s="191">
        <f t="shared" ca="1" si="21"/>
        <v>0</v>
      </c>
      <c r="DE11" s="191" t="str">
        <f t="shared" ca="1" si="22"/>
        <v/>
      </c>
      <c r="DF11" s="172"/>
      <c r="DG11">
        <f t="shared" ca="1" si="57"/>
        <v>0</v>
      </c>
      <c r="DI11" s="172" t="s">
        <v>148</v>
      </c>
      <c r="DJ11">
        <f>DJ6</f>
        <v>6</v>
      </c>
      <c r="DK11" t="str">
        <f t="shared" si="74"/>
        <v>CZ6</v>
      </c>
      <c r="DM11" s="191" t="str">
        <f t="shared" ca="1" si="58"/>
        <v/>
      </c>
      <c r="DN11" s="185" t="str">
        <f t="shared" ca="1" si="59"/>
        <v/>
      </c>
      <c r="DP11" s="172" t="s">
        <v>136</v>
      </c>
      <c r="DQ11" t="str">
        <f t="shared" si="23"/>
        <v>Tiedot!AU118</v>
      </c>
      <c r="DR11" t="str">
        <f t="shared" si="24"/>
        <v>Tiedot!AU117</v>
      </c>
      <c r="DS11">
        <f t="shared" ca="1" si="60"/>
        <v>0</v>
      </c>
      <c r="DT11">
        <f t="shared" ca="1" si="61"/>
        <v>0</v>
      </c>
      <c r="DV11" t="str">
        <f t="shared" ca="1" si="62"/>
        <v/>
      </c>
      <c r="DW11">
        <f t="shared" ca="1" si="73"/>
        <v>0</v>
      </c>
      <c r="DX11" s="202" t="s">
        <v>138</v>
      </c>
      <c r="DY11" s="172" t="s">
        <v>137</v>
      </c>
      <c r="DZ11" t="str">
        <f t="shared" si="25"/>
        <v>Tiedot!AN118</v>
      </c>
      <c r="EA11">
        <f t="shared" ca="1" si="70"/>
        <v>0</v>
      </c>
      <c r="EB11" s="172" t="str">
        <f t="shared" si="26"/>
        <v>Tiedot!AO118</v>
      </c>
      <c r="EC11">
        <f t="shared" ca="1" si="71"/>
        <v>0</v>
      </c>
      <c r="ED11" t="s">
        <v>140</v>
      </c>
      <c r="EE11" t="str">
        <f t="shared" si="27"/>
        <v>Tiedot!AH118</v>
      </c>
      <c r="EF11">
        <f t="shared" ca="1" si="63"/>
        <v>0</v>
      </c>
      <c r="EG11" t="str">
        <f t="shared" ca="1" si="64"/>
        <v/>
      </c>
      <c r="EH11" t="e">
        <f t="shared" ca="1" si="65"/>
        <v>#REF!</v>
      </c>
      <c r="EI11" s="172" t="s">
        <v>151</v>
      </c>
      <c r="EJ11" t="str">
        <f t="shared" si="66"/>
        <v>Tiedot!AM118</v>
      </c>
      <c r="EL11" t="str">
        <f t="shared" ca="1" si="28"/>
        <v/>
      </c>
      <c r="EN11">
        <f t="shared" si="72"/>
        <v>116</v>
      </c>
    </row>
    <row r="12" spans="1:151" x14ac:dyDescent="0.2">
      <c r="A12" s="74">
        <f t="shared" si="67"/>
        <v>49</v>
      </c>
      <c r="B12" s="75">
        <f t="shared" si="29"/>
        <v>0</v>
      </c>
      <c r="C12" s="76">
        <f t="shared" si="30"/>
        <v>0</v>
      </c>
      <c r="D12" s="77">
        <f t="shared" si="31"/>
        <v>0</v>
      </c>
      <c r="E12" s="77">
        <f t="shared" si="32"/>
        <v>0</v>
      </c>
      <c r="F12" s="78">
        <f t="shared" si="33"/>
        <v>0</v>
      </c>
      <c r="G12" s="169" t="str">
        <f t="shared" ca="1" si="0"/>
        <v/>
      </c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212">
        <f t="shared" si="1"/>
        <v>0</v>
      </c>
      <c r="AC12">
        <f t="shared" si="2"/>
        <v>49</v>
      </c>
      <c r="AD12" s="19">
        <v>7</v>
      </c>
      <c r="AE12" s="19">
        <f>Tiedot!B135</f>
        <v>0</v>
      </c>
      <c r="AF12" s="19">
        <f>Tiedot!C135</f>
        <v>0</v>
      </c>
      <c r="AG12" s="19">
        <f>Tiedot!D135</f>
        <v>0</v>
      </c>
      <c r="AH12" s="19">
        <f>Tiedot!E135</f>
        <v>0</v>
      </c>
      <c r="AI12" s="19">
        <f>Tiedot!F135</f>
        <v>0</v>
      </c>
      <c r="AJ12" s="19">
        <f>Tiedot!G135</f>
        <v>0</v>
      </c>
      <c r="AK12" s="19">
        <f>Tiedot!H135</f>
        <v>0</v>
      </c>
      <c r="AL12" s="19">
        <f>Tiedot!I135</f>
        <v>0</v>
      </c>
      <c r="AM12" s="19" t="str">
        <f>Tiedot!J135</f>
        <v/>
      </c>
      <c r="AN12" s="19" t="str">
        <f>Tiedot!K135</f>
        <v/>
      </c>
      <c r="AO12" s="19">
        <f>Tiedot!L135</f>
        <v>0</v>
      </c>
      <c r="AP12" s="19">
        <f>Tiedot!M135</f>
        <v>0</v>
      </c>
      <c r="AQ12" s="19">
        <f>Tiedot!N135</f>
        <v>0</v>
      </c>
      <c r="AR12" s="19">
        <f t="shared" ca="1" si="34"/>
        <v>0</v>
      </c>
      <c r="AS12" s="19">
        <f t="shared" ca="1" si="68"/>
        <v>0</v>
      </c>
      <c r="AT12" s="19">
        <f t="shared" ca="1" si="69"/>
        <v>0</v>
      </c>
      <c r="AU12" s="19">
        <f t="shared" si="35"/>
        <v>0</v>
      </c>
      <c r="AV12" s="19">
        <f t="shared" si="36"/>
        <v>0</v>
      </c>
      <c r="AW12" s="19">
        <f>Tiedot!B136</f>
        <v>0</v>
      </c>
      <c r="AX12" s="19">
        <f>Tiedot!C136</f>
        <v>0</v>
      </c>
      <c r="AY12" s="19">
        <f>Tiedot!D136</f>
        <v>0</v>
      </c>
      <c r="AZ12" s="19">
        <f>Tiedot!E136</f>
        <v>0</v>
      </c>
      <c r="BA12" s="19">
        <f>Tiedot!F136</f>
        <v>0</v>
      </c>
      <c r="BB12" s="19">
        <f>Tiedot!G136</f>
        <v>0</v>
      </c>
      <c r="BC12" s="19">
        <f>Tiedot!H136</f>
        <v>0</v>
      </c>
      <c r="BD12" s="19">
        <f>Tiedot!I136</f>
        <v>0</v>
      </c>
      <c r="BF12" s="29">
        <f>Tiedot!P135</f>
        <v>0</v>
      </c>
      <c r="BH12" s="19" t="e">
        <f>IF(SUM(Tiedot!#REF!)&gt;0, Tiedot!#REF!, "")</f>
        <v>#REF!</v>
      </c>
      <c r="BJ12">
        <f t="shared" si="37"/>
        <v>121</v>
      </c>
      <c r="BK12">
        <f t="shared" si="3"/>
        <v>123</v>
      </c>
      <c r="BL12">
        <f t="shared" si="3"/>
        <v>125</v>
      </c>
      <c r="BM12">
        <f t="shared" si="3"/>
        <v>127</v>
      </c>
      <c r="BN12">
        <f t="shared" si="3"/>
        <v>129</v>
      </c>
      <c r="BO12">
        <f t="shared" si="3"/>
        <v>131</v>
      </c>
      <c r="BP12">
        <f t="shared" si="38"/>
        <v>133</v>
      </c>
      <c r="BQ12">
        <f t="shared" ref="BQ12:BQ57" si="75">BQ11+19</f>
        <v>137</v>
      </c>
      <c r="BS12" s="186" t="str">
        <f t="shared" ca="1" si="39"/>
        <v/>
      </c>
      <c r="BT12" t="s">
        <v>111</v>
      </c>
      <c r="BU12" t="str">
        <f t="shared" si="40"/>
        <v>Tiedot!V121</v>
      </c>
      <c r="BV12" t="str">
        <f t="shared" si="41"/>
        <v>Tiedot!V123</v>
      </c>
      <c r="BW12" t="str">
        <f t="shared" si="42"/>
        <v>Tiedot!V125</v>
      </c>
      <c r="BX12" t="str">
        <f t="shared" si="43"/>
        <v>Tiedot!V127</v>
      </c>
      <c r="BY12" t="str">
        <f t="shared" si="44"/>
        <v>Tiedot!V129</v>
      </c>
      <c r="BZ12" t="str">
        <f t="shared" si="45"/>
        <v>Tiedot!V131</v>
      </c>
      <c r="CA12" t="str">
        <f t="shared" si="46"/>
        <v>Tiedot!V133</v>
      </c>
      <c r="CB12" t="str">
        <f t="shared" si="47"/>
        <v>Tiedot!V137</v>
      </c>
      <c r="CC12" s="185" t="str">
        <f t="shared" ca="1" si="48"/>
        <v/>
      </c>
      <c r="CD12" s="185" t="str">
        <f t="shared" ca="1" si="49"/>
        <v/>
      </c>
      <c r="CE12" s="185" t="str">
        <f t="shared" ca="1" si="50"/>
        <v/>
      </c>
      <c r="CF12" s="185" t="str">
        <f t="shared" ca="1" si="51"/>
        <v/>
      </c>
      <c r="CG12" s="185" t="str">
        <f t="shared" ca="1" si="52"/>
        <v/>
      </c>
      <c r="CH12" s="185" t="str">
        <f t="shared" ca="1" si="53"/>
        <v/>
      </c>
      <c r="CI12" s="185" t="str">
        <f t="shared" ca="1" si="54"/>
        <v/>
      </c>
      <c r="CJ12" s="185" t="str">
        <f t="shared" ca="1" si="55"/>
        <v/>
      </c>
      <c r="CK12">
        <f>CK6</f>
        <v>6</v>
      </c>
      <c r="CL12" s="206" t="s">
        <v>147</v>
      </c>
      <c r="CM12" s="207" t="str">
        <f t="shared" ca="1" si="56"/>
        <v/>
      </c>
      <c r="CN12" t="s">
        <v>115</v>
      </c>
      <c r="CO12" t="str">
        <f t="shared" si="6"/>
        <v>Tiedot!AW121</v>
      </c>
      <c r="CP12" t="str">
        <f t="shared" si="7"/>
        <v>Tiedot!AW123</v>
      </c>
      <c r="CQ12" t="str">
        <f t="shared" si="8"/>
        <v>Tiedot!AW125</v>
      </c>
      <c r="CR12" t="str">
        <f t="shared" si="9"/>
        <v>Tiedot!AW127</v>
      </c>
      <c r="CS12" t="str">
        <f t="shared" si="10"/>
        <v>Tiedot!AW129</v>
      </c>
      <c r="CT12" t="str">
        <f t="shared" si="11"/>
        <v>Tiedot!AW131</v>
      </c>
      <c r="CU12" t="str">
        <f t="shared" si="12"/>
        <v>Tiedot!AW133</v>
      </c>
      <c r="CV12" t="str">
        <f t="shared" si="13"/>
        <v>Tiedot!AW137</v>
      </c>
      <c r="CW12" s="184">
        <f t="shared" ca="1" si="14"/>
        <v>0</v>
      </c>
      <c r="CX12" s="184">
        <f t="shared" ca="1" si="15"/>
        <v>0</v>
      </c>
      <c r="CY12" s="184">
        <f t="shared" ca="1" si="16"/>
        <v>0</v>
      </c>
      <c r="CZ12" s="184">
        <f t="shared" ca="1" si="17"/>
        <v>0</v>
      </c>
      <c r="DA12" s="184">
        <f t="shared" ca="1" si="18"/>
        <v>0</v>
      </c>
      <c r="DB12" s="184">
        <f t="shared" ca="1" si="19"/>
        <v>0</v>
      </c>
      <c r="DC12" s="184">
        <f t="shared" ca="1" si="20"/>
        <v>0</v>
      </c>
      <c r="DD12" s="191">
        <f t="shared" ca="1" si="21"/>
        <v>0</v>
      </c>
      <c r="DE12" s="191" t="str">
        <f t="shared" ca="1" si="22"/>
        <v/>
      </c>
      <c r="DF12" s="172" t="s">
        <v>123</v>
      </c>
      <c r="DG12">
        <f t="shared" ca="1" si="57"/>
        <v>0</v>
      </c>
      <c r="DI12" s="172" t="s">
        <v>149</v>
      </c>
      <c r="DJ12">
        <f>DJ6</f>
        <v>6</v>
      </c>
      <c r="DK12" t="str">
        <f t="shared" si="74"/>
        <v>DA6</v>
      </c>
      <c r="DM12" s="191" t="str">
        <f t="shared" ca="1" si="58"/>
        <v/>
      </c>
      <c r="DN12" s="185" t="str">
        <f t="shared" ca="1" si="59"/>
        <v/>
      </c>
      <c r="DP12" s="172" t="s">
        <v>136</v>
      </c>
      <c r="DQ12" t="str">
        <f t="shared" si="23"/>
        <v>Tiedot!AU137</v>
      </c>
      <c r="DR12" t="str">
        <f t="shared" si="24"/>
        <v>Tiedot!AU136</v>
      </c>
      <c r="DS12">
        <f t="shared" ca="1" si="60"/>
        <v>0</v>
      </c>
      <c r="DT12">
        <f t="shared" ca="1" si="61"/>
        <v>0</v>
      </c>
      <c r="DV12" t="str">
        <f t="shared" ca="1" si="62"/>
        <v/>
      </c>
      <c r="DW12">
        <f t="shared" ca="1" si="73"/>
        <v>0</v>
      </c>
      <c r="DX12" s="202" t="s">
        <v>138</v>
      </c>
      <c r="DY12" s="172" t="s">
        <v>137</v>
      </c>
      <c r="DZ12" t="str">
        <f t="shared" si="25"/>
        <v>Tiedot!AN137</v>
      </c>
      <c r="EA12">
        <f t="shared" ca="1" si="70"/>
        <v>0</v>
      </c>
      <c r="EB12" s="172" t="str">
        <f t="shared" si="26"/>
        <v>Tiedot!AO137</v>
      </c>
      <c r="EC12">
        <f t="shared" ca="1" si="71"/>
        <v>0</v>
      </c>
      <c r="ED12" t="s">
        <v>140</v>
      </c>
      <c r="EE12" t="str">
        <f t="shared" si="27"/>
        <v>Tiedot!AH137</v>
      </c>
      <c r="EF12">
        <f t="shared" ca="1" si="63"/>
        <v>0</v>
      </c>
      <c r="EG12" t="str">
        <f t="shared" ca="1" si="64"/>
        <v/>
      </c>
      <c r="EH12" t="e">
        <f t="shared" ca="1" si="65"/>
        <v>#REF!</v>
      </c>
      <c r="EI12" s="172" t="s">
        <v>151</v>
      </c>
      <c r="EJ12" t="str">
        <f t="shared" si="66"/>
        <v>Tiedot!AM137</v>
      </c>
      <c r="EL12" t="str">
        <f t="shared" ca="1" si="28"/>
        <v/>
      </c>
      <c r="EN12">
        <f t="shared" si="72"/>
        <v>135</v>
      </c>
    </row>
    <row r="13" spans="1:151" x14ac:dyDescent="0.2">
      <c r="A13" s="74">
        <f t="shared" si="67"/>
        <v>50</v>
      </c>
      <c r="B13" s="75">
        <f t="shared" si="29"/>
        <v>0</v>
      </c>
      <c r="C13" s="76">
        <f t="shared" si="30"/>
        <v>0</v>
      </c>
      <c r="D13" s="77">
        <f t="shared" si="31"/>
        <v>0</v>
      </c>
      <c r="E13" s="77">
        <f t="shared" si="32"/>
        <v>0</v>
      </c>
      <c r="F13" s="78">
        <f t="shared" si="33"/>
        <v>0</v>
      </c>
      <c r="G13" s="169" t="str">
        <f t="shared" ca="1" si="0"/>
        <v/>
      </c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212">
        <f t="shared" si="1"/>
        <v>0</v>
      </c>
      <c r="AC13">
        <f t="shared" si="2"/>
        <v>50</v>
      </c>
      <c r="AD13" s="19">
        <v>8</v>
      </c>
      <c r="AE13" s="19">
        <f>Tiedot!B154</f>
        <v>0</v>
      </c>
      <c r="AF13" s="19">
        <f>Tiedot!C154</f>
        <v>0</v>
      </c>
      <c r="AG13" s="19">
        <f>Tiedot!D154</f>
        <v>0</v>
      </c>
      <c r="AH13" s="19">
        <f>Tiedot!E154</f>
        <v>0</v>
      </c>
      <c r="AI13" s="19">
        <f>Tiedot!F154</f>
        <v>0</v>
      </c>
      <c r="AJ13" s="19">
        <f>Tiedot!G154</f>
        <v>0</v>
      </c>
      <c r="AK13" s="19">
        <f>Tiedot!H154</f>
        <v>0</v>
      </c>
      <c r="AL13" s="19">
        <f>Tiedot!I154</f>
        <v>0</v>
      </c>
      <c r="AM13" s="19" t="str">
        <f>Tiedot!J154</f>
        <v/>
      </c>
      <c r="AN13" s="19" t="str">
        <f>Tiedot!K154</f>
        <v/>
      </c>
      <c r="AO13" s="19">
        <f>Tiedot!L154</f>
        <v>0</v>
      </c>
      <c r="AP13" s="19">
        <f>Tiedot!M154</f>
        <v>0</v>
      </c>
      <c r="AQ13" s="19">
        <f>Tiedot!N154</f>
        <v>0</v>
      </c>
      <c r="AR13" s="19">
        <f t="shared" ca="1" si="34"/>
        <v>0</v>
      </c>
      <c r="AS13" s="19">
        <f t="shared" ca="1" si="68"/>
        <v>0</v>
      </c>
      <c r="AT13" s="19">
        <f t="shared" ca="1" si="69"/>
        <v>0</v>
      </c>
      <c r="AU13" s="19">
        <f t="shared" si="35"/>
        <v>0</v>
      </c>
      <c r="AV13" s="19">
        <f t="shared" si="36"/>
        <v>0</v>
      </c>
      <c r="AW13" s="19">
        <f>Tiedot!B155</f>
        <v>0</v>
      </c>
      <c r="AX13" s="19">
        <f>Tiedot!C155</f>
        <v>0</v>
      </c>
      <c r="AY13" s="19">
        <f>Tiedot!D155</f>
        <v>0</v>
      </c>
      <c r="AZ13" s="19">
        <f>Tiedot!E155</f>
        <v>0</v>
      </c>
      <c r="BA13" s="19">
        <f>Tiedot!F155</f>
        <v>0</v>
      </c>
      <c r="BB13" s="19">
        <f>Tiedot!G155</f>
        <v>0</v>
      </c>
      <c r="BC13" s="19">
        <f>Tiedot!H155</f>
        <v>0</v>
      </c>
      <c r="BD13" s="19">
        <f>Tiedot!I155</f>
        <v>0</v>
      </c>
      <c r="BF13" s="29">
        <f>Tiedot!P154</f>
        <v>0</v>
      </c>
      <c r="BH13" s="19" t="e">
        <f>IF(SUM(Tiedot!#REF!)&gt;0, Tiedot!#REF!, "")</f>
        <v>#REF!</v>
      </c>
      <c r="BJ13">
        <f t="shared" si="37"/>
        <v>140</v>
      </c>
      <c r="BK13">
        <f t="shared" si="3"/>
        <v>142</v>
      </c>
      <c r="BL13">
        <f t="shared" si="3"/>
        <v>144</v>
      </c>
      <c r="BM13">
        <f t="shared" si="3"/>
        <v>146</v>
      </c>
      <c r="BN13">
        <f t="shared" si="3"/>
        <v>148</v>
      </c>
      <c r="BO13">
        <f t="shared" si="3"/>
        <v>150</v>
      </c>
      <c r="BP13">
        <f t="shared" si="38"/>
        <v>152</v>
      </c>
      <c r="BQ13">
        <f t="shared" si="75"/>
        <v>156</v>
      </c>
      <c r="BS13" s="186" t="str">
        <f t="shared" ca="1" si="39"/>
        <v/>
      </c>
      <c r="BT13" t="s">
        <v>111</v>
      </c>
      <c r="BU13" t="str">
        <f t="shared" si="40"/>
        <v>Tiedot!V140</v>
      </c>
      <c r="BV13" t="str">
        <f t="shared" si="41"/>
        <v>Tiedot!V142</v>
      </c>
      <c r="BW13" t="str">
        <f t="shared" si="42"/>
        <v>Tiedot!V144</v>
      </c>
      <c r="BX13" t="str">
        <f t="shared" si="43"/>
        <v>Tiedot!V146</v>
      </c>
      <c r="BY13" t="str">
        <f t="shared" si="44"/>
        <v>Tiedot!V148</v>
      </c>
      <c r="BZ13" t="str">
        <f t="shared" si="45"/>
        <v>Tiedot!V150</v>
      </c>
      <c r="CA13" t="str">
        <f t="shared" si="46"/>
        <v>Tiedot!V152</v>
      </c>
      <c r="CB13" t="str">
        <f t="shared" si="47"/>
        <v>Tiedot!V156</v>
      </c>
      <c r="CC13" s="185" t="str">
        <f t="shared" ca="1" si="48"/>
        <v/>
      </c>
      <c r="CD13" s="185" t="str">
        <f t="shared" ca="1" si="49"/>
        <v/>
      </c>
      <c r="CE13" s="185" t="str">
        <f t="shared" ca="1" si="50"/>
        <v/>
      </c>
      <c r="CF13" s="185" t="str">
        <f t="shared" ca="1" si="51"/>
        <v/>
      </c>
      <c r="CG13" s="185" t="str">
        <f t="shared" ca="1" si="52"/>
        <v/>
      </c>
      <c r="CH13" s="185" t="str">
        <f t="shared" ca="1" si="53"/>
        <v/>
      </c>
      <c r="CI13" s="185" t="str">
        <f t="shared" ca="1" si="54"/>
        <v/>
      </c>
      <c r="CJ13" s="185" t="str">
        <f t="shared" ca="1" si="55"/>
        <v/>
      </c>
      <c r="CK13">
        <f>CK6+1</f>
        <v>7</v>
      </c>
      <c r="CL13" s="206" t="s">
        <v>141</v>
      </c>
      <c r="CM13" s="207" t="str">
        <f t="shared" ca="1" si="56"/>
        <v>Tiedot!V38</v>
      </c>
      <c r="CN13" t="s">
        <v>115</v>
      </c>
      <c r="CO13" t="str">
        <f t="shared" si="6"/>
        <v>Tiedot!AW140</v>
      </c>
      <c r="CP13" t="str">
        <f t="shared" si="7"/>
        <v>Tiedot!AW142</v>
      </c>
      <c r="CQ13" t="str">
        <f t="shared" si="8"/>
        <v>Tiedot!AW144</v>
      </c>
      <c r="CR13" t="str">
        <f t="shared" si="9"/>
        <v>Tiedot!AW146</v>
      </c>
      <c r="CS13" t="str">
        <f t="shared" si="10"/>
        <v>Tiedot!AW148</v>
      </c>
      <c r="CT13" t="str">
        <f t="shared" si="11"/>
        <v>Tiedot!AW150</v>
      </c>
      <c r="CU13" t="str">
        <f t="shared" si="12"/>
        <v>Tiedot!AW152</v>
      </c>
      <c r="CV13" t="str">
        <f t="shared" si="13"/>
        <v>Tiedot!AW156</v>
      </c>
      <c r="CW13" s="184">
        <f t="shared" ca="1" si="14"/>
        <v>0</v>
      </c>
      <c r="CX13" s="184">
        <f t="shared" ca="1" si="15"/>
        <v>0</v>
      </c>
      <c r="CY13" s="184">
        <f t="shared" ca="1" si="16"/>
        <v>0</v>
      </c>
      <c r="CZ13" s="184">
        <f t="shared" ca="1" si="17"/>
        <v>0</v>
      </c>
      <c r="DA13" s="184">
        <f t="shared" ca="1" si="18"/>
        <v>0</v>
      </c>
      <c r="DB13" s="184">
        <f t="shared" ca="1" si="19"/>
        <v>0</v>
      </c>
      <c r="DC13" s="184">
        <f t="shared" ca="1" si="20"/>
        <v>0</v>
      </c>
      <c r="DD13" s="191">
        <f t="shared" ca="1" si="21"/>
        <v>0</v>
      </c>
      <c r="DE13" s="191" t="str">
        <f t="shared" ca="1" si="22"/>
        <v/>
      </c>
      <c r="DF13" s="172"/>
      <c r="DG13" t="str">
        <f t="shared" ca="1" si="57"/>
        <v>Tiedot!AW38</v>
      </c>
      <c r="DI13" s="172" t="s">
        <v>116</v>
      </c>
      <c r="DJ13">
        <f>DJ6+1</f>
        <v>7</v>
      </c>
      <c r="DK13" t="str">
        <f t="shared" si="74"/>
        <v>CU7</v>
      </c>
      <c r="DM13" s="191" t="str">
        <f t="shared" ca="1" si="58"/>
        <v/>
      </c>
      <c r="DN13" s="185" t="str">
        <f t="shared" ca="1" si="59"/>
        <v/>
      </c>
      <c r="DP13" s="172" t="s">
        <v>136</v>
      </c>
      <c r="DQ13" t="str">
        <f t="shared" si="23"/>
        <v>Tiedot!AU156</v>
      </c>
      <c r="DR13" t="str">
        <f t="shared" si="24"/>
        <v>Tiedot!AU155</v>
      </c>
      <c r="DS13">
        <f t="shared" ca="1" si="60"/>
        <v>0</v>
      </c>
      <c r="DT13">
        <f t="shared" ca="1" si="61"/>
        <v>0</v>
      </c>
      <c r="DV13" t="str">
        <f t="shared" ca="1" si="62"/>
        <v/>
      </c>
      <c r="DW13">
        <f t="shared" ca="1" si="73"/>
        <v>0</v>
      </c>
      <c r="DX13" s="202" t="s">
        <v>138</v>
      </c>
      <c r="DY13" s="172" t="s">
        <v>137</v>
      </c>
      <c r="DZ13" t="str">
        <f t="shared" si="25"/>
        <v>Tiedot!AN156</v>
      </c>
      <c r="EA13">
        <f t="shared" ca="1" si="70"/>
        <v>0</v>
      </c>
      <c r="EB13" s="172" t="str">
        <f t="shared" si="26"/>
        <v>Tiedot!AO156</v>
      </c>
      <c r="EC13">
        <f t="shared" ca="1" si="71"/>
        <v>0</v>
      </c>
      <c r="ED13" t="s">
        <v>140</v>
      </c>
      <c r="EE13" t="str">
        <f t="shared" si="27"/>
        <v>Tiedot!AH156</v>
      </c>
      <c r="EF13">
        <f t="shared" ca="1" si="63"/>
        <v>0</v>
      </c>
      <c r="EG13" t="str">
        <f t="shared" ca="1" si="64"/>
        <v/>
      </c>
      <c r="EH13" t="e">
        <f t="shared" ca="1" si="65"/>
        <v>#REF!</v>
      </c>
      <c r="EI13" s="172" t="s">
        <v>151</v>
      </c>
      <c r="EJ13" t="str">
        <f t="shared" si="66"/>
        <v>Tiedot!AM156</v>
      </c>
      <c r="EL13" t="str">
        <f t="shared" ca="1" si="28"/>
        <v/>
      </c>
      <c r="EN13">
        <f t="shared" si="72"/>
        <v>154</v>
      </c>
    </row>
    <row r="14" spans="1:151" x14ac:dyDescent="0.2">
      <c r="A14" s="74">
        <f t="shared" si="67"/>
        <v>51</v>
      </c>
      <c r="B14" s="75">
        <f t="shared" si="29"/>
        <v>0</v>
      </c>
      <c r="C14" s="76">
        <f t="shared" si="30"/>
        <v>0</v>
      </c>
      <c r="D14" s="77">
        <f t="shared" si="31"/>
        <v>0</v>
      </c>
      <c r="E14" s="77">
        <f t="shared" si="32"/>
        <v>0</v>
      </c>
      <c r="F14" s="78">
        <f t="shared" si="33"/>
        <v>0</v>
      </c>
      <c r="G14" s="169" t="str">
        <f t="shared" ca="1" si="0"/>
        <v/>
      </c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212">
        <f t="shared" si="1"/>
        <v>0</v>
      </c>
      <c r="AC14">
        <f t="shared" si="2"/>
        <v>51</v>
      </c>
      <c r="AD14" s="19">
        <v>9</v>
      </c>
      <c r="AE14" s="19">
        <f>Tiedot!B173</f>
        <v>0</v>
      </c>
      <c r="AF14" s="19">
        <f>Tiedot!C173</f>
        <v>0</v>
      </c>
      <c r="AG14" s="19">
        <f>Tiedot!D173</f>
        <v>0</v>
      </c>
      <c r="AH14" s="19">
        <f>Tiedot!E173</f>
        <v>0</v>
      </c>
      <c r="AI14" s="19">
        <f>Tiedot!F173</f>
        <v>0</v>
      </c>
      <c r="AJ14" s="19">
        <f>Tiedot!G173</f>
        <v>0</v>
      </c>
      <c r="AK14" s="19">
        <f>Tiedot!H173</f>
        <v>0</v>
      </c>
      <c r="AL14" s="19">
        <f>Tiedot!I173</f>
        <v>0</v>
      </c>
      <c r="AM14" s="19" t="str">
        <f>Tiedot!J173</f>
        <v/>
      </c>
      <c r="AN14" s="19" t="str">
        <f>Tiedot!K173</f>
        <v/>
      </c>
      <c r="AO14" s="19">
        <f>Tiedot!L173</f>
        <v>0</v>
      </c>
      <c r="AP14" s="19">
        <f>Tiedot!M173</f>
        <v>0</v>
      </c>
      <c r="AQ14" s="19">
        <f>Tiedot!N173</f>
        <v>0</v>
      </c>
      <c r="AR14" s="19">
        <f t="shared" ca="1" si="34"/>
        <v>0</v>
      </c>
      <c r="AS14" s="19">
        <f t="shared" ca="1" si="68"/>
        <v>0</v>
      </c>
      <c r="AT14" s="19">
        <f t="shared" ca="1" si="69"/>
        <v>0</v>
      </c>
      <c r="AU14" s="19">
        <f t="shared" si="35"/>
        <v>0</v>
      </c>
      <c r="AV14" s="19">
        <f t="shared" si="36"/>
        <v>0</v>
      </c>
      <c r="AW14" s="19">
        <f>Tiedot!B174</f>
        <v>0</v>
      </c>
      <c r="AX14" s="19">
        <f>Tiedot!C174</f>
        <v>0</v>
      </c>
      <c r="AY14" s="19">
        <f>Tiedot!D174</f>
        <v>0</v>
      </c>
      <c r="AZ14" s="19">
        <f>Tiedot!E174</f>
        <v>0</v>
      </c>
      <c r="BA14" s="19">
        <f>Tiedot!F174</f>
        <v>0</v>
      </c>
      <c r="BB14" s="19">
        <f>Tiedot!G174</f>
        <v>0</v>
      </c>
      <c r="BC14" s="19">
        <f>Tiedot!H174</f>
        <v>0</v>
      </c>
      <c r="BD14" s="19">
        <f>Tiedot!I174</f>
        <v>0</v>
      </c>
      <c r="BF14" s="29">
        <f>Tiedot!P173</f>
        <v>0</v>
      </c>
      <c r="BH14" s="19" t="e">
        <f>IF(SUM(Tiedot!#REF!)&gt;0, Tiedot!#REF!, "")</f>
        <v>#REF!</v>
      </c>
      <c r="BJ14">
        <f t="shared" si="37"/>
        <v>159</v>
      </c>
      <c r="BK14">
        <f t="shared" si="3"/>
        <v>161</v>
      </c>
      <c r="BL14">
        <f t="shared" si="3"/>
        <v>163</v>
      </c>
      <c r="BM14">
        <f t="shared" si="3"/>
        <v>165</v>
      </c>
      <c r="BN14">
        <f t="shared" si="3"/>
        <v>167</v>
      </c>
      <c r="BO14">
        <f t="shared" si="3"/>
        <v>169</v>
      </c>
      <c r="BP14">
        <f t="shared" si="38"/>
        <v>171</v>
      </c>
      <c r="BQ14">
        <f t="shared" si="75"/>
        <v>175</v>
      </c>
      <c r="BS14" s="186" t="str">
        <f t="shared" ca="1" si="39"/>
        <v/>
      </c>
      <c r="BT14" t="s">
        <v>111</v>
      </c>
      <c r="BU14" t="str">
        <f t="shared" si="40"/>
        <v>Tiedot!V159</v>
      </c>
      <c r="BV14" t="str">
        <f t="shared" si="41"/>
        <v>Tiedot!V161</v>
      </c>
      <c r="BW14" t="str">
        <f t="shared" si="42"/>
        <v>Tiedot!V163</v>
      </c>
      <c r="BX14" t="str">
        <f t="shared" si="43"/>
        <v>Tiedot!V165</v>
      </c>
      <c r="BY14" t="str">
        <f t="shared" si="44"/>
        <v>Tiedot!V167</v>
      </c>
      <c r="BZ14" t="str">
        <f t="shared" si="45"/>
        <v>Tiedot!V169</v>
      </c>
      <c r="CA14" t="str">
        <f t="shared" si="46"/>
        <v>Tiedot!V171</v>
      </c>
      <c r="CB14" t="str">
        <f t="shared" si="47"/>
        <v>Tiedot!V175</v>
      </c>
      <c r="CC14" s="185" t="str">
        <f t="shared" ca="1" si="48"/>
        <v/>
      </c>
      <c r="CD14" s="185" t="str">
        <f t="shared" ca="1" si="49"/>
        <v/>
      </c>
      <c r="CE14" s="185" t="str">
        <f t="shared" ca="1" si="50"/>
        <v/>
      </c>
      <c r="CF14" s="185" t="str">
        <f t="shared" ca="1" si="51"/>
        <v/>
      </c>
      <c r="CG14" s="185" t="str">
        <f t="shared" ca="1" si="52"/>
        <v/>
      </c>
      <c r="CH14" s="185" t="str">
        <f t="shared" ca="1" si="53"/>
        <v/>
      </c>
      <c r="CI14" s="185" t="str">
        <f t="shared" ca="1" si="54"/>
        <v/>
      </c>
      <c r="CJ14" s="185" t="str">
        <f t="shared" ca="1" si="55"/>
        <v/>
      </c>
      <c r="CK14">
        <f>CK13</f>
        <v>7</v>
      </c>
      <c r="CL14" s="206" t="s">
        <v>142</v>
      </c>
      <c r="CM14" s="207" t="str">
        <f t="shared" ca="1" si="56"/>
        <v>Tiedot!V42</v>
      </c>
      <c r="CN14" t="s">
        <v>115</v>
      </c>
      <c r="CO14" t="str">
        <f t="shared" si="6"/>
        <v>Tiedot!AW159</v>
      </c>
      <c r="CP14" t="str">
        <f t="shared" si="7"/>
        <v>Tiedot!AW161</v>
      </c>
      <c r="CQ14" t="str">
        <f t="shared" si="8"/>
        <v>Tiedot!AW163</v>
      </c>
      <c r="CR14" t="str">
        <f t="shared" si="9"/>
        <v>Tiedot!AW165</v>
      </c>
      <c r="CS14" t="str">
        <f t="shared" si="10"/>
        <v>Tiedot!AW167</v>
      </c>
      <c r="CT14" t="str">
        <f t="shared" si="11"/>
        <v>Tiedot!AW169</v>
      </c>
      <c r="CU14" t="str">
        <f t="shared" si="12"/>
        <v>Tiedot!AW171</v>
      </c>
      <c r="CV14" t="str">
        <f t="shared" si="13"/>
        <v>Tiedot!AW175</v>
      </c>
      <c r="CW14" s="184">
        <f t="shared" ca="1" si="14"/>
        <v>0</v>
      </c>
      <c r="CX14" s="184">
        <f t="shared" ca="1" si="15"/>
        <v>0</v>
      </c>
      <c r="CY14" s="184">
        <f t="shared" ca="1" si="16"/>
        <v>0</v>
      </c>
      <c r="CZ14" s="184">
        <f t="shared" ca="1" si="17"/>
        <v>0</v>
      </c>
      <c r="DA14" s="184">
        <f t="shared" ca="1" si="18"/>
        <v>0</v>
      </c>
      <c r="DB14" s="184">
        <f t="shared" ca="1" si="19"/>
        <v>0</v>
      </c>
      <c r="DC14" s="184">
        <f t="shared" ca="1" si="20"/>
        <v>0</v>
      </c>
      <c r="DD14" s="191">
        <f t="shared" ca="1" si="21"/>
        <v>0</v>
      </c>
      <c r="DE14" s="191" t="str">
        <f t="shared" ca="1" si="22"/>
        <v/>
      </c>
      <c r="DF14" s="172"/>
      <c r="DG14" t="str">
        <f t="shared" ca="1" si="57"/>
        <v>Tiedot!AW42</v>
      </c>
      <c r="DI14" s="172" t="s">
        <v>117</v>
      </c>
      <c r="DJ14">
        <f>DJ13</f>
        <v>7</v>
      </c>
      <c r="DK14" t="str">
        <f t="shared" si="74"/>
        <v>CV7</v>
      </c>
      <c r="DM14" s="191" t="str">
        <f t="shared" ca="1" si="58"/>
        <v/>
      </c>
      <c r="DN14" s="185" t="str">
        <f t="shared" ca="1" si="59"/>
        <v/>
      </c>
      <c r="DP14" s="172" t="s">
        <v>136</v>
      </c>
      <c r="DQ14" t="str">
        <f t="shared" si="23"/>
        <v>Tiedot!AU175</v>
      </c>
      <c r="DR14" t="str">
        <f t="shared" si="24"/>
        <v>Tiedot!AU174</v>
      </c>
      <c r="DS14">
        <f t="shared" ca="1" si="60"/>
        <v>0</v>
      </c>
      <c r="DT14">
        <f t="shared" ca="1" si="61"/>
        <v>0</v>
      </c>
      <c r="DV14" t="str">
        <f t="shared" ca="1" si="62"/>
        <v/>
      </c>
      <c r="DW14">
        <f t="shared" ca="1" si="73"/>
        <v>0</v>
      </c>
      <c r="DX14" s="202" t="s">
        <v>138</v>
      </c>
      <c r="DY14" s="172" t="s">
        <v>137</v>
      </c>
      <c r="DZ14" t="str">
        <f t="shared" si="25"/>
        <v>Tiedot!AN175</v>
      </c>
      <c r="EA14">
        <f t="shared" ca="1" si="70"/>
        <v>0</v>
      </c>
      <c r="EB14" s="172" t="str">
        <f t="shared" si="26"/>
        <v>Tiedot!AO175</v>
      </c>
      <c r="EC14">
        <f t="shared" ca="1" si="71"/>
        <v>0</v>
      </c>
      <c r="ED14" t="s">
        <v>140</v>
      </c>
      <c r="EE14" t="str">
        <f t="shared" si="27"/>
        <v>Tiedot!AH175</v>
      </c>
      <c r="EF14">
        <f t="shared" ca="1" si="63"/>
        <v>0</v>
      </c>
      <c r="EG14" t="str">
        <f t="shared" ca="1" si="64"/>
        <v/>
      </c>
      <c r="EH14" t="e">
        <f t="shared" ca="1" si="65"/>
        <v>#REF!</v>
      </c>
      <c r="EI14" s="172" t="s">
        <v>151</v>
      </c>
      <c r="EJ14" t="str">
        <f t="shared" si="66"/>
        <v>Tiedot!AM175</v>
      </c>
      <c r="EL14" t="str">
        <f t="shared" ca="1" si="28"/>
        <v/>
      </c>
      <c r="EN14">
        <f t="shared" si="72"/>
        <v>173</v>
      </c>
    </row>
    <row r="15" spans="1:151" x14ac:dyDescent="0.2">
      <c r="A15" s="74">
        <f t="shared" si="67"/>
        <v>52</v>
      </c>
      <c r="B15" s="75">
        <f t="shared" si="29"/>
        <v>0</v>
      </c>
      <c r="C15" s="76">
        <f t="shared" si="30"/>
        <v>0</v>
      </c>
      <c r="D15" s="77">
        <f t="shared" si="31"/>
        <v>0</v>
      </c>
      <c r="E15" s="77">
        <f t="shared" si="32"/>
        <v>0</v>
      </c>
      <c r="F15" s="78">
        <f t="shared" si="33"/>
        <v>0</v>
      </c>
      <c r="G15" s="169" t="str">
        <f t="shared" ca="1" si="0"/>
        <v/>
      </c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212">
        <f t="shared" si="1"/>
        <v>0</v>
      </c>
      <c r="AC15">
        <f t="shared" si="2"/>
        <v>52</v>
      </c>
      <c r="AD15" s="19">
        <v>10</v>
      </c>
      <c r="AE15" s="19">
        <f>Tiedot!B192</f>
        <v>0</v>
      </c>
      <c r="AF15" s="19">
        <f>Tiedot!C192</f>
        <v>0</v>
      </c>
      <c r="AG15" s="19">
        <f>Tiedot!D192</f>
        <v>0</v>
      </c>
      <c r="AH15" s="19">
        <f>Tiedot!E192</f>
        <v>0</v>
      </c>
      <c r="AI15" s="19">
        <f>Tiedot!F192</f>
        <v>0</v>
      </c>
      <c r="AJ15" s="19">
        <f>Tiedot!G192</f>
        <v>0</v>
      </c>
      <c r="AK15" s="19">
        <f>Tiedot!H192</f>
        <v>0</v>
      </c>
      <c r="AL15" s="19">
        <f>Tiedot!I192</f>
        <v>0</v>
      </c>
      <c r="AM15" s="19" t="str">
        <f>Tiedot!J192</f>
        <v/>
      </c>
      <c r="AN15" s="19" t="str">
        <f>Tiedot!K192</f>
        <v/>
      </c>
      <c r="AO15" s="19">
        <f>Tiedot!L192</f>
        <v>0</v>
      </c>
      <c r="AP15" s="19">
        <f>Tiedot!M192</f>
        <v>0</v>
      </c>
      <c r="AQ15" s="19">
        <f>Tiedot!N192</f>
        <v>0</v>
      </c>
      <c r="AR15" s="19">
        <f t="shared" ca="1" si="34"/>
        <v>0</v>
      </c>
      <c r="AS15" s="19">
        <f t="shared" ca="1" si="68"/>
        <v>0</v>
      </c>
      <c r="AT15" s="19">
        <f t="shared" ca="1" si="69"/>
        <v>0</v>
      </c>
      <c r="AU15" s="19">
        <f t="shared" si="35"/>
        <v>0</v>
      </c>
      <c r="AV15" s="19">
        <f t="shared" si="36"/>
        <v>0</v>
      </c>
      <c r="AW15" s="19">
        <f>Tiedot!B193</f>
        <v>0</v>
      </c>
      <c r="AX15" s="19">
        <f>Tiedot!C193</f>
        <v>0</v>
      </c>
      <c r="AY15" s="19">
        <f>Tiedot!D193</f>
        <v>0</v>
      </c>
      <c r="AZ15" s="19">
        <f>Tiedot!E193</f>
        <v>0</v>
      </c>
      <c r="BA15" s="19">
        <f>Tiedot!F193</f>
        <v>0</v>
      </c>
      <c r="BB15" s="19">
        <f>Tiedot!G193</f>
        <v>0</v>
      </c>
      <c r="BC15" s="19">
        <f>Tiedot!H193</f>
        <v>0</v>
      </c>
      <c r="BD15" s="19">
        <f>Tiedot!I193</f>
        <v>0</v>
      </c>
      <c r="BF15" s="29">
        <f>Tiedot!P192</f>
        <v>0</v>
      </c>
      <c r="BH15" s="19" t="e">
        <f>IF(SUM(Tiedot!#REF!)&gt;0, Tiedot!#REF!, "")</f>
        <v>#REF!</v>
      </c>
      <c r="BJ15">
        <f t="shared" si="37"/>
        <v>178</v>
      </c>
      <c r="BK15">
        <f t="shared" si="3"/>
        <v>180</v>
      </c>
      <c r="BL15">
        <f t="shared" si="3"/>
        <v>182</v>
      </c>
      <c r="BM15">
        <f t="shared" si="3"/>
        <v>184</v>
      </c>
      <c r="BN15">
        <f t="shared" si="3"/>
        <v>186</v>
      </c>
      <c r="BO15">
        <f t="shared" si="3"/>
        <v>188</v>
      </c>
      <c r="BP15">
        <f t="shared" si="38"/>
        <v>190</v>
      </c>
      <c r="BQ15">
        <f t="shared" si="75"/>
        <v>194</v>
      </c>
      <c r="BS15" s="186" t="str">
        <f t="shared" ca="1" si="39"/>
        <v/>
      </c>
      <c r="BT15" t="s">
        <v>111</v>
      </c>
      <c r="BU15" t="str">
        <f t="shared" si="40"/>
        <v>Tiedot!V178</v>
      </c>
      <c r="BV15" t="str">
        <f t="shared" si="41"/>
        <v>Tiedot!V180</v>
      </c>
      <c r="BW15" t="str">
        <f t="shared" si="42"/>
        <v>Tiedot!V182</v>
      </c>
      <c r="BX15" t="str">
        <f t="shared" si="43"/>
        <v>Tiedot!V184</v>
      </c>
      <c r="BY15" t="str">
        <f t="shared" si="44"/>
        <v>Tiedot!V186</v>
      </c>
      <c r="BZ15" t="str">
        <f t="shared" si="45"/>
        <v>Tiedot!V188</v>
      </c>
      <c r="CA15" t="str">
        <f t="shared" si="46"/>
        <v>Tiedot!V190</v>
      </c>
      <c r="CB15" t="str">
        <f t="shared" si="47"/>
        <v>Tiedot!V194</v>
      </c>
      <c r="CC15" s="185" t="str">
        <f t="shared" ca="1" si="48"/>
        <v/>
      </c>
      <c r="CD15" s="185" t="str">
        <f t="shared" ca="1" si="49"/>
        <v/>
      </c>
      <c r="CE15" s="185" t="str">
        <f t="shared" ca="1" si="50"/>
        <v/>
      </c>
      <c r="CF15" s="185" t="str">
        <f t="shared" ca="1" si="51"/>
        <v/>
      </c>
      <c r="CG15" s="185" t="str">
        <f t="shared" ca="1" si="52"/>
        <v/>
      </c>
      <c r="CH15" s="185" t="str">
        <f t="shared" ca="1" si="53"/>
        <v/>
      </c>
      <c r="CI15" s="185" t="str">
        <f t="shared" ca="1" si="54"/>
        <v/>
      </c>
      <c r="CJ15" s="185" t="str">
        <f t="shared" ca="1" si="55"/>
        <v/>
      </c>
      <c r="CK15">
        <f>CK13</f>
        <v>7</v>
      </c>
      <c r="CL15" s="206" t="s">
        <v>143</v>
      </c>
      <c r="CM15" s="207" t="str">
        <f t="shared" ca="1" si="56"/>
        <v/>
      </c>
      <c r="CN15" t="s">
        <v>115</v>
      </c>
      <c r="CO15" t="str">
        <f t="shared" si="6"/>
        <v>Tiedot!AW178</v>
      </c>
      <c r="CP15" t="str">
        <f t="shared" si="7"/>
        <v>Tiedot!AW180</v>
      </c>
      <c r="CQ15" t="str">
        <f t="shared" si="8"/>
        <v>Tiedot!AW182</v>
      </c>
      <c r="CR15" t="str">
        <f t="shared" si="9"/>
        <v>Tiedot!AW184</v>
      </c>
      <c r="CS15" t="str">
        <f t="shared" si="10"/>
        <v>Tiedot!AW186</v>
      </c>
      <c r="CT15" t="str">
        <f t="shared" si="11"/>
        <v>Tiedot!AW188</v>
      </c>
      <c r="CU15" t="str">
        <f t="shared" si="12"/>
        <v>Tiedot!AW190</v>
      </c>
      <c r="CV15" t="str">
        <f t="shared" si="13"/>
        <v>Tiedot!AW194</v>
      </c>
      <c r="CW15" s="184">
        <f t="shared" ca="1" si="14"/>
        <v>0</v>
      </c>
      <c r="CX15" s="184">
        <f t="shared" ca="1" si="15"/>
        <v>0</v>
      </c>
      <c r="CY15" s="184">
        <f t="shared" ca="1" si="16"/>
        <v>0</v>
      </c>
      <c r="CZ15" s="184">
        <f t="shared" ca="1" si="17"/>
        <v>0</v>
      </c>
      <c r="DA15" s="184">
        <f t="shared" ca="1" si="18"/>
        <v>0</v>
      </c>
      <c r="DB15" s="184">
        <f t="shared" ca="1" si="19"/>
        <v>0</v>
      </c>
      <c r="DC15" s="184">
        <f t="shared" ca="1" si="20"/>
        <v>0</v>
      </c>
      <c r="DD15" s="191">
        <f t="shared" ca="1" si="21"/>
        <v>0</v>
      </c>
      <c r="DE15" s="191" t="str">
        <f t="shared" ca="1" si="22"/>
        <v/>
      </c>
      <c r="DF15" s="172"/>
      <c r="DG15">
        <f t="shared" ca="1" si="57"/>
        <v>0</v>
      </c>
      <c r="DI15" s="172" t="s">
        <v>118</v>
      </c>
      <c r="DJ15">
        <f>DJ13</f>
        <v>7</v>
      </c>
      <c r="DK15" t="str">
        <f t="shared" si="74"/>
        <v>CW7</v>
      </c>
      <c r="DM15" s="191" t="str">
        <f t="shared" ca="1" si="58"/>
        <v/>
      </c>
      <c r="DN15" s="185" t="str">
        <f t="shared" ca="1" si="59"/>
        <v/>
      </c>
      <c r="DP15" s="172" t="s">
        <v>136</v>
      </c>
      <c r="DQ15" t="str">
        <f t="shared" si="23"/>
        <v>Tiedot!AU194</v>
      </c>
      <c r="DR15" t="str">
        <f t="shared" si="24"/>
        <v>Tiedot!AU193</v>
      </c>
      <c r="DS15">
        <f t="shared" ca="1" si="60"/>
        <v>0</v>
      </c>
      <c r="DT15">
        <f t="shared" ca="1" si="61"/>
        <v>0</v>
      </c>
      <c r="DV15" t="str">
        <f t="shared" ca="1" si="62"/>
        <v/>
      </c>
      <c r="DW15">
        <f t="shared" ca="1" si="73"/>
        <v>0</v>
      </c>
      <c r="DX15" s="202" t="s">
        <v>138</v>
      </c>
      <c r="DY15" s="172" t="s">
        <v>137</v>
      </c>
      <c r="DZ15" t="str">
        <f t="shared" si="25"/>
        <v>Tiedot!AN194</v>
      </c>
      <c r="EA15">
        <f t="shared" ca="1" si="70"/>
        <v>0</v>
      </c>
      <c r="EB15" s="172" t="str">
        <f t="shared" si="26"/>
        <v>Tiedot!AO194</v>
      </c>
      <c r="EC15">
        <f t="shared" ca="1" si="71"/>
        <v>0</v>
      </c>
      <c r="ED15" t="s">
        <v>140</v>
      </c>
      <c r="EE15" t="str">
        <f t="shared" si="27"/>
        <v>Tiedot!AH194</v>
      </c>
      <c r="EF15">
        <f t="shared" ca="1" si="63"/>
        <v>0</v>
      </c>
      <c r="EG15" t="str">
        <f t="shared" ca="1" si="64"/>
        <v/>
      </c>
      <c r="EH15" t="e">
        <f t="shared" ca="1" si="65"/>
        <v>#REF!</v>
      </c>
      <c r="EI15" s="172" t="s">
        <v>151</v>
      </c>
      <c r="EJ15" t="str">
        <f t="shared" si="66"/>
        <v>Tiedot!AM194</v>
      </c>
      <c r="EL15" t="str">
        <f t="shared" ca="1" si="28"/>
        <v/>
      </c>
      <c r="EN15">
        <f t="shared" si="72"/>
        <v>192</v>
      </c>
    </row>
    <row r="16" spans="1:151" x14ac:dyDescent="0.2">
      <c r="A16" s="74">
        <v>1</v>
      </c>
      <c r="B16" s="75">
        <f t="shared" si="29"/>
        <v>0</v>
      </c>
      <c r="C16" s="76">
        <f t="shared" si="30"/>
        <v>0</v>
      </c>
      <c r="D16" s="77">
        <f t="shared" si="31"/>
        <v>0</v>
      </c>
      <c r="E16" s="77">
        <f t="shared" si="32"/>
        <v>0</v>
      </c>
      <c r="F16" s="78">
        <f t="shared" si="33"/>
        <v>0</v>
      </c>
      <c r="G16" s="169" t="str">
        <f t="shared" ca="1" si="0"/>
        <v/>
      </c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212">
        <f t="shared" ref="R16:R57" si="76">D16+E16+F16</f>
        <v>0</v>
      </c>
      <c r="AC16">
        <f t="shared" si="2"/>
        <v>1</v>
      </c>
      <c r="AD16" s="19">
        <v>11</v>
      </c>
      <c r="AE16" s="19">
        <f>Tiedot!B211</f>
        <v>0</v>
      </c>
      <c r="AF16" s="19">
        <f>Tiedot!C211</f>
        <v>0</v>
      </c>
      <c r="AG16" s="19">
        <f>Tiedot!D211</f>
        <v>0</v>
      </c>
      <c r="AH16" s="19">
        <f>Tiedot!E211</f>
        <v>0</v>
      </c>
      <c r="AI16" s="19">
        <f>Tiedot!F211</f>
        <v>0</v>
      </c>
      <c r="AJ16" s="19">
        <f>Tiedot!G211</f>
        <v>0</v>
      </c>
      <c r="AK16" s="19">
        <f>Tiedot!H211</f>
        <v>0</v>
      </c>
      <c r="AL16" s="19">
        <f>Tiedot!I211</f>
        <v>0</v>
      </c>
      <c r="AM16" s="19" t="str">
        <f>Tiedot!J211</f>
        <v/>
      </c>
      <c r="AN16" s="19" t="str">
        <f>Tiedot!K211</f>
        <v/>
      </c>
      <c r="AO16" s="19">
        <f>Tiedot!L211</f>
        <v>0</v>
      </c>
      <c r="AP16" s="19">
        <f>Tiedot!M211</f>
        <v>0</v>
      </c>
      <c r="AQ16" s="19">
        <f>Tiedot!N211</f>
        <v>0</v>
      </c>
      <c r="AR16" s="19">
        <f t="shared" ca="1" si="34"/>
        <v>0</v>
      </c>
      <c r="AS16" s="19">
        <f t="shared" ca="1" si="68"/>
        <v>0</v>
      </c>
      <c r="AT16" s="19">
        <f t="shared" ca="1" si="69"/>
        <v>0</v>
      </c>
      <c r="AU16" s="19">
        <f t="shared" si="35"/>
        <v>0</v>
      </c>
      <c r="AV16" s="19">
        <f t="shared" si="36"/>
        <v>0</v>
      </c>
      <c r="AW16" s="19">
        <f>Tiedot!B212</f>
        <v>0</v>
      </c>
      <c r="AX16" s="19">
        <f>Tiedot!C212</f>
        <v>0</v>
      </c>
      <c r="AY16" s="19">
        <f>Tiedot!D212</f>
        <v>0</v>
      </c>
      <c r="AZ16" s="19">
        <f>Tiedot!E212</f>
        <v>0</v>
      </c>
      <c r="BA16" s="19">
        <f>Tiedot!F212</f>
        <v>0</v>
      </c>
      <c r="BB16" s="19">
        <f>Tiedot!G212</f>
        <v>0</v>
      </c>
      <c r="BC16" s="19">
        <f>Tiedot!H212</f>
        <v>0</v>
      </c>
      <c r="BD16" s="19">
        <f>Tiedot!I212</f>
        <v>0</v>
      </c>
      <c r="BF16" s="29">
        <f>Tiedot!P211</f>
        <v>0</v>
      </c>
      <c r="BH16" s="19" t="e">
        <f>IF(SUM(Tiedot!#REF!)&gt;0, Tiedot!#REF!, "")</f>
        <v>#REF!</v>
      </c>
      <c r="BJ16">
        <f t="shared" si="37"/>
        <v>197</v>
      </c>
      <c r="BK16">
        <f t="shared" ref="BK16:BO25" si="77">BJ16+2</f>
        <v>199</v>
      </c>
      <c r="BL16">
        <f t="shared" si="77"/>
        <v>201</v>
      </c>
      <c r="BM16">
        <f t="shared" si="77"/>
        <v>203</v>
      </c>
      <c r="BN16">
        <f t="shared" si="77"/>
        <v>205</v>
      </c>
      <c r="BO16">
        <f t="shared" si="77"/>
        <v>207</v>
      </c>
      <c r="BP16">
        <f t="shared" si="38"/>
        <v>209</v>
      </c>
      <c r="BQ16">
        <f t="shared" si="75"/>
        <v>213</v>
      </c>
      <c r="BS16" s="186" t="str">
        <f t="shared" ca="1" si="39"/>
        <v/>
      </c>
      <c r="BT16" t="s">
        <v>111</v>
      </c>
      <c r="BU16" t="str">
        <f t="shared" si="40"/>
        <v>Tiedot!V197</v>
      </c>
      <c r="BV16" t="str">
        <f t="shared" si="41"/>
        <v>Tiedot!V199</v>
      </c>
      <c r="BW16" t="str">
        <f t="shared" si="42"/>
        <v>Tiedot!V201</v>
      </c>
      <c r="BX16" t="str">
        <f t="shared" si="43"/>
        <v>Tiedot!V203</v>
      </c>
      <c r="BY16" t="str">
        <f t="shared" si="44"/>
        <v>Tiedot!V205</v>
      </c>
      <c r="BZ16" t="str">
        <f t="shared" si="45"/>
        <v>Tiedot!V207</v>
      </c>
      <c r="CA16" t="str">
        <f t="shared" si="46"/>
        <v>Tiedot!V209</v>
      </c>
      <c r="CB16" t="str">
        <f t="shared" si="47"/>
        <v>Tiedot!V213</v>
      </c>
      <c r="CC16" s="185" t="str">
        <f t="shared" ca="1" si="48"/>
        <v/>
      </c>
      <c r="CD16" s="185" t="str">
        <f t="shared" ca="1" si="49"/>
        <v/>
      </c>
      <c r="CE16" s="185" t="str">
        <f t="shared" ca="1" si="50"/>
        <v/>
      </c>
      <c r="CF16" s="185" t="str">
        <f t="shared" ca="1" si="51"/>
        <v/>
      </c>
      <c r="CG16" s="185" t="str">
        <f t="shared" ca="1" si="52"/>
        <v/>
      </c>
      <c r="CH16" s="185" t="str">
        <f t="shared" ca="1" si="53"/>
        <v/>
      </c>
      <c r="CI16" s="185" t="str">
        <f t="shared" ca="1" si="54"/>
        <v/>
      </c>
      <c r="CJ16" s="185" t="str">
        <f t="shared" ca="1" si="55"/>
        <v/>
      </c>
      <c r="CK16">
        <f>CK13</f>
        <v>7</v>
      </c>
      <c r="CL16" s="206" t="s">
        <v>144</v>
      </c>
      <c r="CM16" s="207" t="str">
        <f t="shared" ca="1" si="56"/>
        <v/>
      </c>
      <c r="CN16" t="s">
        <v>115</v>
      </c>
      <c r="CO16" t="str">
        <f t="shared" si="6"/>
        <v>Tiedot!AW197</v>
      </c>
      <c r="CP16" t="str">
        <f t="shared" si="7"/>
        <v>Tiedot!AW199</v>
      </c>
      <c r="CQ16" t="str">
        <f t="shared" si="8"/>
        <v>Tiedot!AW201</v>
      </c>
      <c r="CR16" t="str">
        <f t="shared" si="9"/>
        <v>Tiedot!AW203</v>
      </c>
      <c r="CS16" t="str">
        <f t="shared" si="10"/>
        <v>Tiedot!AW205</v>
      </c>
      <c r="CT16" t="str">
        <f t="shared" si="11"/>
        <v>Tiedot!AW207</v>
      </c>
      <c r="CU16" t="str">
        <f t="shared" si="12"/>
        <v>Tiedot!AW209</v>
      </c>
      <c r="CV16" t="str">
        <f t="shared" si="13"/>
        <v>Tiedot!AW213</v>
      </c>
      <c r="CW16" s="184">
        <f t="shared" ca="1" si="14"/>
        <v>0</v>
      </c>
      <c r="CX16" s="184">
        <f t="shared" ca="1" si="15"/>
        <v>0</v>
      </c>
      <c r="CY16" s="184">
        <f t="shared" ca="1" si="16"/>
        <v>0</v>
      </c>
      <c r="CZ16" s="184">
        <f t="shared" ca="1" si="17"/>
        <v>0</v>
      </c>
      <c r="DA16" s="184">
        <f t="shared" ca="1" si="18"/>
        <v>0</v>
      </c>
      <c r="DB16" s="184">
        <f t="shared" ca="1" si="19"/>
        <v>0</v>
      </c>
      <c r="DC16" s="184">
        <f t="shared" ca="1" si="20"/>
        <v>0</v>
      </c>
      <c r="DD16" s="191">
        <f t="shared" ca="1" si="21"/>
        <v>0</v>
      </c>
      <c r="DE16" s="191" t="str">
        <f t="shared" ca="1" si="22"/>
        <v/>
      </c>
      <c r="DF16" s="172"/>
      <c r="DG16">
        <f t="shared" ca="1" si="57"/>
        <v>0</v>
      </c>
      <c r="DI16" s="172" t="s">
        <v>119</v>
      </c>
      <c r="DJ16">
        <f>DJ13</f>
        <v>7</v>
      </c>
      <c r="DK16" t="str">
        <f t="shared" si="74"/>
        <v>CX7</v>
      </c>
      <c r="DM16" s="191" t="str">
        <f t="shared" ca="1" si="58"/>
        <v/>
      </c>
      <c r="DN16" s="185" t="str">
        <f t="shared" ca="1" si="59"/>
        <v/>
      </c>
      <c r="DP16" s="172" t="s">
        <v>136</v>
      </c>
      <c r="DQ16" t="str">
        <f t="shared" si="23"/>
        <v>Tiedot!AU213</v>
      </c>
      <c r="DR16" t="str">
        <f t="shared" si="24"/>
        <v>Tiedot!AU212</v>
      </c>
      <c r="DS16">
        <f t="shared" ca="1" si="60"/>
        <v>0</v>
      </c>
      <c r="DT16">
        <f t="shared" ca="1" si="61"/>
        <v>0</v>
      </c>
      <c r="DV16" t="str">
        <f t="shared" ca="1" si="62"/>
        <v/>
      </c>
      <c r="DW16">
        <f t="shared" ca="1" si="73"/>
        <v>0</v>
      </c>
      <c r="DX16" s="202" t="s">
        <v>138</v>
      </c>
      <c r="DY16" s="172" t="s">
        <v>137</v>
      </c>
      <c r="DZ16" t="str">
        <f t="shared" si="25"/>
        <v>Tiedot!AN213</v>
      </c>
      <c r="EA16">
        <f t="shared" ca="1" si="70"/>
        <v>0</v>
      </c>
      <c r="EB16" s="172" t="str">
        <f t="shared" si="26"/>
        <v>Tiedot!AO213</v>
      </c>
      <c r="EC16">
        <f t="shared" ca="1" si="71"/>
        <v>0</v>
      </c>
      <c r="ED16" t="s">
        <v>140</v>
      </c>
      <c r="EE16" t="str">
        <f t="shared" si="27"/>
        <v>Tiedot!AH213</v>
      </c>
      <c r="EF16">
        <f t="shared" ca="1" si="63"/>
        <v>0</v>
      </c>
      <c r="EG16" t="str">
        <f t="shared" ca="1" si="64"/>
        <v/>
      </c>
      <c r="EH16" t="e">
        <f t="shared" ca="1" si="65"/>
        <v>#REF!</v>
      </c>
      <c r="EI16" s="172" t="s">
        <v>151</v>
      </c>
      <c r="EJ16" t="str">
        <f t="shared" si="66"/>
        <v>Tiedot!AM213</v>
      </c>
      <c r="EL16" t="str">
        <f t="shared" ca="1" si="28"/>
        <v/>
      </c>
      <c r="EN16">
        <f t="shared" si="72"/>
        <v>211</v>
      </c>
    </row>
    <row r="17" spans="1:144" x14ac:dyDescent="0.2">
      <c r="A17" s="74">
        <f t="shared" si="67"/>
        <v>2</v>
      </c>
      <c r="B17" s="75">
        <f t="shared" si="29"/>
        <v>0</v>
      </c>
      <c r="C17" s="76">
        <f t="shared" si="30"/>
        <v>0</v>
      </c>
      <c r="D17" s="77">
        <f t="shared" si="31"/>
        <v>0</v>
      </c>
      <c r="E17" s="77">
        <f t="shared" si="32"/>
        <v>0</v>
      </c>
      <c r="F17" s="78">
        <f t="shared" si="33"/>
        <v>0</v>
      </c>
      <c r="G17" s="169" t="str">
        <f t="shared" ca="1" si="0"/>
        <v/>
      </c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212">
        <f t="shared" si="76"/>
        <v>0</v>
      </c>
      <c r="AC17">
        <f t="shared" si="2"/>
        <v>2</v>
      </c>
      <c r="AD17" s="19">
        <v>12</v>
      </c>
      <c r="AE17" s="19">
        <f>Tiedot!B230</f>
        <v>0</v>
      </c>
      <c r="AF17" s="19">
        <f>Tiedot!C230</f>
        <v>0</v>
      </c>
      <c r="AG17" s="19">
        <f>Tiedot!D230</f>
        <v>0</v>
      </c>
      <c r="AH17" s="19">
        <f>Tiedot!E230</f>
        <v>0</v>
      </c>
      <c r="AI17" s="19">
        <f>Tiedot!F230</f>
        <v>0</v>
      </c>
      <c r="AJ17" s="19">
        <f>Tiedot!G230</f>
        <v>0</v>
      </c>
      <c r="AK17" s="19">
        <f>Tiedot!H230</f>
        <v>0</v>
      </c>
      <c r="AL17" s="19">
        <f>Tiedot!I230</f>
        <v>0</v>
      </c>
      <c r="AM17" s="19" t="str">
        <f>Tiedot!J230</f>
        <v/>
      </c>
      <c r="AN17" s="19" t="str">
        <f>Tiedot!K230</f>
        <v/>
      </c>
      <c r="AO17" s="19">
        <f>Tiedot!L230</f>
        <v>0</v>
      </c>
      <c r="AP17" s="19">
        <f>Tiedot!M230</f>
        <v>0</v>
      </c>
      <c r="AQ17" s="19">
        <f>Tiedot!N230</f>
        <v>0</v>
      </c>
      <c r="AR17" s="19">
        <f t="shared" ca="1" si="34"/>
        <v>0</v>
      </c>
      <c r="AS17" s="19">
        <f t="shared" ca="1" si="68"/>
        <v>0</v>
      </c>
      <c r="AT17" s="19">
        <f t="shared" ca="1" si="69"/>
        <v>0</v>
      </c>
      <c r="AU17" s="19">
        <f t="shared" si="35"/>
        <v>0</v>
      </c>
      <c r="AV17" s="19">
        <f t="shared" si="36"/>
        <v>0</v>
      </c>
      <c r="AW17" s="19">
        <f>Tiedot!B231</f>
        <v>0</v>
      </c>
      <c r="AX17" s="19">
        <f>Tiedot!C231</f>
        <v>0</v>
      </c>
      <c r="AY17" s="19">
        <f>Tiedot!D231</f>
        <v>0</v>
      </c>
      <c r="AZ17" s="19">
        <f>Tiedot!E231</f>
        <v>0</v>
      </c>
      <c r="BA17" s="19">
        <f>Tiedot!F231</f>
        <v>0</v>
      </c>
      <c r="BB17" s="19">
        <f>Tiedot!G231</f>
        <v>0</v>
      </c>
      <c r="BC17" s="19">
        <f>Tiedot!H231</f>
        <v>0</v>
      </c>
      <c r="BD17" s="19">
        <f>Tiedot!I231</f>
        <v>0</v>
      </c>
      <c r="BF17" s="29">
        <f>Tiedot!P230</f>
        <v>0</v>
      </c>
      <c r="BH17" s="19" t="e">
        <f>IF(SUM(Tiedot!#REF!)&gt;0, Tiedot!#REF!, "")</f>
        <v>#REF!</v>
      </c>
      <c r="BJ17">
        <f t="shared" si="37"/>
        <v>216</v>
      </c>
      <c r="BK17">
        <f t="shared" si="77"/>
        <v>218</v>
      </c>
      <c r="BL17">
        <f t="shared" si="77"/>
        <v>220</v>
      </c>
      <c r="BM17">
        <f t="shared" si="77"/>
        <v>222</v>
      </c>
      <c r="BN17">
        <f t="shared" si="77"/>
        <v>224</v>
      </c>
      <c r="BO17">
        <f t="shared" si="77"/>
        <v>226</v>
      </c>
      <c r="BP17">
        <f t="shared" si="38"/>
        <v>228</v>
      </c>
      <c r="BQ17">
        <f t="shared" si="75"/>
        <v>232</v>
      </c>
      <c r="BS17" s="186" t="str">
        <f t="shared" ca="1" si="39"/>
        <v/>
      </c>
      <c r="BT17" t="s">
        <v>111</v>
      </c>
      <c r="BU17" t="str">
        <f t="shared" si="40"/>
        <v>Tiedot!V216</v>
      </c>
      <c r="BV17" t="str">
        <f t="shared" si="41"/>
        <v>Tiedot!V218</v>
      </c>
      <c r="BW17" t="str">
        <f t="shared" si="42"/>
        <v>Tiedot!V220</v>
      </c>
      <c r="BX17" t="str">
        <f t="shared" si="43"/>
        <v>Tiedot!V222</v>
      </c>
      <c r="BY17" t="str">
        <f t="shared" si="44"/>
        <v>Tiedot!V224</v>
      </c>
      <c r="BZ17" t="str">
        <f t="shared" si="45"/>
        <v>Tiedot!V226</v>
      </c>
      <c r="CA17" t="str">
        <f t="shared" si="46"/>
        <v>Tiedot!V228</v>
      </c>
      <c r="CB17" t="str">
        <f t="shared" si="47"/>
        <v>Tiedot!V232</v>
      </c>
      <c r="CC17" s="185" t="str">
        <f t="shared" ca="1" si="48"/>
        <v/>
      </c>
      <c r="CD17" s="185" t="str">
        <f t="shared" ca="1" si="49"/>
        <v/>
      </c>
      <c r="CE17" s="185" t="str">
        <f t="shared" ca="1" si="50"/>
        <v/>
      </c>
      <c r="CF17" s="185" t="str">
        <f t="shared" ca="1" si="51"/>
        <v/>
      </c>
      <c r="CG17" s="185" t="str">
        <f t="shared" ca="1" si="52"/>
        <v/>
      </c>
      <c r="CH17" s="185" t="str">
        <f t="shared" ca="1" si="53"/>
        <v/>
      </c>
      <c r="CI17" s="185" t="str">
        <f t="shared" ca="1" si="54"/>
        <v/>
      </c>
      <c r="CJ17" s="185" t="str">
        <f t="shared" ca="1" si="55"/>
        <v/>
      </c>
      <c r="CK17">
        <f>CK13</f>
        <v>7</v>
      </c>
      <c r="CL17" s="206" t="s">
        <v>145</v>
      </c>
      <c r="CM17" s="207" t="str">
        <f t="shared" ca="1" si="56"/>
        <v/>
      </c>
      <c r="CN17" t="s">
        <v>115</v>
      </c>
      <c r="CO17" t="str">
        <f t="shared" si="6"/>
        <v>Tiedot!AW216</v>
      </c>
      <c r="CP17" t="str">
        <f t="shared" si="7"/>
        <v>Tiedot!AW218</v>
      </c>
      <c r="CQ17" t="str">
        <f t="shared" si="8"/>
        <v>Tiedot!AW220</v>
      </c>
      <c r="CR17" t="str">
        <f t="shared" si="9"/>
        <v>Tiedot!AW222</v>
      </c>
      <c r="CS17" t="str">
        <f t="shared" si="10"/>
        <v>Tiedot!AW224</v>
      </c>
      <c r="CT17" t="str">
        <f t="shared" si="11"/>
        <v>Tiedot!AW226</v>
      </c>
      <c r="CU17" t="str">
        <f t="shared" si="12"/>
        <v>Tiedot!AW228</v>
      </c>
      <c r="CV17" t="str">
        <f t="shared" si="13"/>
        <v>Tiedot!AW232</v>
      </c>
      <c r="CW17" s="184">
        <f t="shared" ca="1" si="14"/>
        <v>0</v>
      </c>
      <c r="CX17" s="184">
        <f t="shared" ca="1" si="15"/>
        <v>0</v>
      </c>
      <c r="CY17" s="184">
        <f t="shared" ca="1" si="16"/>
        <v>0</v>
      </c>
      <c r="CZ17" s="184">
        <f t="shared" ca="1" si="17"/>
        <v>0</v>
      </c>
      <c r="DA17" s="184">
        <f t="shared" ca="1" si="18"/>
        <v>0</v>
      </c>
      <c r="DB17" s="184">
        <f t="shared" ca="1" si="19"/>
        <v>0</v>
      </c>
      <c r="DC17" s="184">
        <f t="shared" ca="1" si="20"/>
        <v>0</v>
      </c>
      <c r="DD17" s="191">
        <f t="shared" ca="1" si="21"/>
        <v>0</v>
      </c>
      <c r="DE17" s="191" t="str">
        <f t="shared" ca="1" si="22"/>
        <v/>
      </c>
      <c r="DF17" s="172"/>
      <c r="DG17">
        <f t="shared" ca="1" si="57"/>
        <v>0</v>
      </c>
      <c r="DI17" s="172" t="s">
        <v>120</v>
      </c>
      <c r="DJ17">
        <f>DJ13</f>
        <v>7</v>
      </c>
      <c r="DK17" t="str">
        <f t="shared" si="74"/>
        <v>CY7</v>
      </c>
      <c r="DM17" s="191" t="str">
        <f t="shared" ca="1" si="58"/>
        <v/>
      </c>
      <c r="DN17" s="185" t="str">
        <f t="shared" ca="1" si="59"/>
        <v/>
      </c>
      <c r="DP17" s="172" t="s">
        <v>136</v>
      </c>
      <c r="DQ17" t="str">
        <f t="shared" si="23"/>
        <v>Tiedot!AU232</v>
      </c>
      <c r="DR17" t="str">
        <f t="shared" si="24"/>
        <v>Tiedot!AU231</v>
      </c>
      <c r="DS17">
        <f t="shared" ca="1" si="60"/>
        <v>0</v>
      </c>
      <c r="DT17">
        <f t="shared" ca="1" si="61"/>
        <v>0</v>
      </c>
      <c r="DV17" t="str">
        <f t="shared" ca="1" si="62"/>
        <v/>
      </c>
      <c r="DW17">
        <f t="shared" ca="1" si="73"/>
        <v>0</v>
      </c>
      <c r="DX17" s="202" t="s">
        <v>138</v>
      </c>
      <c r="DY17" s="172" t="s">
        <v>137</v>
      </c>
      <c r="DZ17" t="str">
        <f t="shared" si="25"/>
        <v>Tiedot!AN232</v>
      </c>
      <c r="EA17">
        <f t="shared" ca="1" si="70"/>
        <v>0</v>
      </c>
      <c r="EB17" s="172" t="str">
        <f t="shared" si="26"/>
        <v>Tiedot!AO232</v>
      </c>
      <c r="EC17">
        <f t="shared" ca="1" si="71"/>
        <v>0</v>
      </c>
      <c r="ED17" t="s">
        <v>140</v>
      </c>
      <c r="EE17" t="str">
        <f t="shared" si="27"/>
        <v>Tiedot!AH232</v>
      </c>
      <c r="EF17">
        <f t="shared" ca="1" si="63"/>
        <v>0</v>
      </c>
      <c r="EG17" t="str">
        <f t="shared" ca="1" si="64"/>
        <v/>
      </c>
      <c r="EH17" t="e">
        <f t="shared" ca="1" si="65"/>
        <v>#REF!</v>
      </c>
      <c r="EI17" s="172" t="s">
        <v>151</v>
      </c>
      <c r="EJ17" t="str">
        <f t="shared" si="66"/>
        <v>Tiedot!AM232</v>
      </c>
      <c r="EL17" t="str">
        <f t="shared" ca="1" si="28"/>
        <v/>
      </c>
      <c r="EN17">
        <f t="shared" si="72"/>
        <v>230</v>
      </c>
    </row>
    <row r="18" spans="1:144" x14ac:dyDescent="0.2">
      <c r="A18" s="74">
        <f t="shared" si="67"/>
        <v>3</v>
      </c>
      <c r="B18" s="75">
        <f t="shared" si="29"/>
        <v>0</v>
      </c>
      <c r="C18" s="76">
        <f t="shared" si="30"/>
        <v>0</v>
      </c>
      <c r="D18" s="77">
        <f t="shared" si="31"/>
        <v>0</v>
      </c>
      <c r="E18" s="77">
        <f t="shared" si="32"/>
        <v>0</v>
      </c>
      <c r="F18" s="78">
        <f t="shared" si="33"/>
        <v>0</v>
      </c>
      <c r="G18" s="169" t="str">
        <f t="shared" ca="1" si="0"/>
        <v/>
      </c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212">
        <f t="shared" si="76"/>
        <v>0</v>
      </c>
      <c r="AC18">
        <f t="shared" si="2"/>
        <v>3</v>
      </c>
      <c r="AD18" s="19">
        <v>13</v>
      </c>
      <c r="AE18" s="19">
        <f>Tiedot!B249</f>
        <v>0</v>
      </c>
      <c r="AF18" s="19">
        <f>Tiedot!C249</f>
        <v>0</v>
      </c>
      <c r="AG18" s="19">
        <f>Tiedot!D249</f>
        <v>0</v>
      </c>
      <c r="AH18" s="19">
        <f>Tiedot!E249</f>
        <v>0</v>
      </c>
      <c r="AI18" s="19">
        <f>Tiedot!F249</f>
        <v>0</v>
      </c>
      <c r="AJ18" s="19">
        <f>Tiedot!G249</f>
        <v>0</v>
      </c>
      <c r="AK18" s="19">
        <f>Tiedot!H249</f>
        <v>0</v>
      </c>
      <c r="AL18" s="19">
        <f>Tiedot!I249</f>
        <v>0</v>
      </c>
      <c r="AM18" s="19" t="str">
        <f>Tiedot!J249</f>
        <v/>
      </c>
      <c r="AN18" s="19" t="str">
        <f>Tiedot!K249</f>
        <v/>
      </c>
      <c r="AO18" s="19">
        <f>Tiedot!L249</f>
        <v>0</v>
      </c>
      <c r="AP18" s="19">
        <f>Tiedot!M249</f>
        <v>0</v>
      </c>
      <c r="AQ18" s="19">
        <f>Tiedot!N249</f>
        <v>0</v>
      </c>
      <c r="AR18" s="19">
        <f t="shared" ca="1" si="34"/>
        <v>0</v>
      </c>
      <c r="AS18" s="19">
        <f t="shared" ca="1" si="68"/>
        <v>0</v>
      </c>
      <c r="AT18" s="19">
        <f t="shared" ca="1" si="69"/>
        <v>0</v>
      </c>
      <c r="AU18" s="19">
        <f t="shared" si="35"/>
        <v>0</v>
      </c>
      <c r="AV18" s="19">
        <f t="shared" si="36"/>
        <v>0</v>
      </c>
      <c r="AW18" s="19">
        <f>Tiedot!B250</f>
        <v>0</v>
      </c>
      <c r="AX18" s="19">
        <f>Tiedot!C250</f>
        <v>0</v>
      </c>
      <c r="AY18" s="19">
        <f>Tiedot!D250</f>
        <v>0</v>
      </c>
      <c r="AZ18" s="19">
        <f>Tiedot!E250</f>
        <v>0</v>
      </c>
      <c r="BA18" s="19">
        <f>Tiedot!F250</f>
        <v>0</v>
      </c>
      <c r="BB18" s="19">
        <f>Tiedot!G250</f>
        <v>0</v>
      </c>
      <c r="BC18" s="19">
        <f>Tiedot!H250</f>
        <v>0</v>
      </c>
      <c r="BD18" s="19">
        <f>Tiedot!I250</f>
        <v>0</v>
      </c>
      <c r="BF18" s="29">
        <f>Tiedot!P249</f>
        <v>0</v>
      </c>
      <c r="BH18" s="19" t="e">
        <f>IF(SUM(Tiedot!#REF!)&gt;0, Tiedot!#REF!, "")</f>
        <v>#REF!</v>
      </c>
      <c r="BJ18">
        <f t="shared" si="37"/>
        <v>235</v>
      </c>
      <c r="BK18">
        <f t="shared" si="77"/>
        <v>237</v>
      </c>
      <c r="BL18">
        <f t="shared" si="77"/>
        <v>239</v>
      </c>
      <c r="BM18">
        <f t="shared" si="77"/>
        <v>241</v>
      </c>
      <c r="BN18">
        <f t="shared" si="77"/>
        <v>243</v>
      </c>
      <c r="BO18">
        <f t="shared" si="77"/>
        <v>245</v>
      </c>
      <c r="BP18">
        <f t="shared" si="38"/>
        <v>247</v>
      </c>
      <c r="BQ18">
        <f t="shared" si="75"/>
        <v>251</v>
      </c>
      <c r="BR18" s="19"/>
      <c r="BS18" s="186" t="str">
        <f t="shared" ca="1" si="39"/>
        <v/>
      </c>
      <c r="BT18" t="s">
        <v>111</v>
      </c>
      <c r="BU18" t="str">
        <f t="shared" si="40"/>
        <v>Tiedot!V235</v>
      </c>
      <c r="BV18" t="str">
        <f t="shared" si="41"/>
        <v>Tiedot!V237</v>
      </c>
      <c r="BW18" t="str">
        <f t="shared" si="42"/>
        <v>Tiedot!V239</v>
      </c>
      <c r="BX18" t="str">
        <f t="shared" si="43"/>
        <v>Tiedot!V241</v>
      </c>
      <c r="BY18" t="str">
        <f t="shared" si="44"/>
        <v>Tiedot!V243</v>
      </c>
      <c r="BZ18" t="str">
        <f t="shared" si="45"/>
        <v>Tiedot!V245</v>
      </c>
      <c r="CA18" t="str">
        <f t="shared" si="46"/>
        <v>Tiedot!V247</v>
      </c>
      <c r="CB18" t="str">
        <f t="shared" si="47"/>
        <v>Tiedot!V251</v>
      </c>
      <c r="CC18" s="185" t="str">
        <f t="shared" ca="1" si="48"/>
        <v/>
      </c>
      <c r="CD18" s="185" t="str">
        <f t="shared" ca="1" si="49"/>
        <v/>
      </c>
      <c r="CE18" s="185" t="str">
        <f t="shared" ca="1" si="50"/>
        <v/>
      </c>
      <c r="CF18" s="185" t="str">
        <f t="shared" ca="1" si="51"/>
        <v/>
      </c>
      <c r="CG18" s="185" t="str">
        <f t="shared" ca="1" si="52"/>
        <v/>
      </c>
      <c r="CH18" s="185" t="str">
        <f t="shared" ca="1" si="53"/>
        <v/>
      </c>
      <c r="CI18" s="185" t="str">
        <f t="shared" ca="1" si="54"/>
        <v/>
      </c>
      <c r="CJ18" s="185" t="str">
        <f t="shared" ca="1" si="55"/>
        <v/>
      </c>
      <c r="CK18">
        <f>CK13</f>
        <v>7</v>
      </c>
      <c r="CL18" s="206" t="s">
        <v>146</v>
      </c>
      <c r="CM18" s="207" t="str">
        <f t="shared" ca="1" si="56"/>
        <v/>
      </c>
      <c r="CN18" t="s">
        <v>115</v>
      </c>
      <c r="CO18" t="str">
        <f t="shared" si="6"/>
        <v>Tiedot!AW235</v>
      </c>
      <c r="CP18" t="str">
        <f t="shared" si="7"/>
        <v>Tiedot!AW237</v>
      </c>
      <c r="CQ18" t="str">
        <f t="shared" si="8"/>
        <v>Tiedot!AW239</v>
      </c>
      <c r="CR18" t="str">
        <f t="shared" si="9"/>
        <v>Tiedot!AW241</v>
      </c>
      <c r="CS18" t="str">
        <f t="shared" si="10"/>
        <v>Tiedot!AW243</v>
      </c>
      <c r="CT18" t="str">
        <f t="shared" si="11"/>
        <v>Tiedot!AW245</v>
      </c>
      <c r="CU18" t="str">
        <f t="shared" si="12"/>
        <v>Tiedot!AW247</v>
      </c>
      <c r="CV18" t="str">
        <f t="shared" si="13"/>
        <v>Tiedot!AW251</v>
      </c>
      <c r="CW18" s="184">
        <f t="shared" ca="1" si="14"/>
        <v>0</v>
      </c>
      <c r="CX18" s="184">
        <f t="shared" ca="1" si="15"/>
        <v>0</v>
      </c>
      <c r="CY18" s="184">
        <f t="shared" ca="1" si="16"/>
        <v>0</v>
      </c>
      <c r="CZ18" s="184">
        <f t="shared" ca="1" si="17"/>
        <v>0</v>
      </c>
      <c r="DA18" s="184">
        <f t="shared" ca="1" si="18"/>
        <v>0</v>
      </c>
      <c r="DB18" s="184">
        <f t="shared" ca="1" si="19"/>
        <v>0</v>
      </c>
      <c r="DC18" s="184">
        <f t="shared" ca="1" si="20"/>
        <v>0</v>
      </c>
      <c r="DD18" s="191">
        <f t="shared" ca="1" si="21"/>
        <v>0</v>
      </c>
      <c r="DE18" s="191" t="str">
        <f t="shared" ca="1" si="22"/>
        <v/>
      </c>
      <c r="DF18" s="172"/>
      <c r="DG18">
        <f t="shared" ca="1" si="57"/>
        <v>0</v>
      </c>
      <c r="DI18" s="172" t="s">
        <v>148</v>
      </c>
      <c r="DJ18">
        <f>DJ13</f>
        <v>7</v>
      </c>
      <c r="DK18" t="str">
        <f t="shared" si="74"/>
        <v>CZ7</v>
      </c>
      <c r="DM18" s="191" t="str">
        <f t="shared" ca="1" si="58"/>
        <v/>
      </c>
      <c r="DN18" s="185" t="str">
        <f t="shared" ca="1" si="59"/>
        <v/>
      </c>
      <c r="DP18" s="172" t="s">
        <v>136</v>
      </c>
      <c r="DQ18" t="str">
        <f t="shared" si="23"/>
        <v>Tiedot!AU251</v>
      </c>
      <c r="DR18" t="str">
        <f t="shared" si="24"/>
        <v>Tiedot!AU250</v>
      </c>
      <c r="DS18">
        <f t="shared" ca="1" si="60"/>
        <v>0</v>
      </c>
      <c r="DT18">
        <f t="shared" ca="1" si="61"/>
        <v>0</v>
      </c>
      <c r="DV18" t="str">
        <f t="shared" ca="1" si="62"/>
        <v/>
      </c>
      <c r="DW18">
        <f t="shared" ca="1" si="73"/>
        <v>0</v>
      </c>
      <c r="DX18" s="202" t="s">
        <v>138</v>
      </c>
      <c r="DY18" s="172" t="s">
        <v>137</v>
      </c>
      <c r="DZ18" t="str">
        <f t="shared" si="25"/>
        <v>Tiedot!AN251</v>
      </c>
      <c r="EA18">
        <f t="shared" ca="1" si="70"/>
        <v>0</v>
      </c>
      <c r="EB18" s="172" t="str">
        <f t="shared" si="26"/>
        <v>Tiedot!AO251</v>
      </c>
      <c r="EC18">
        <f t="shared" ca="1" si="71"/>
        <v>0</v>
      </c>
      <c r="ED18" t="s">
        <v>140</v>
      </c>
      <c r="EE18" t="str">
        <f t="shared" si="27"/>
        <v>Tiedot!AH251</v>
      </c>
      <c r="EF18">
        <f t="shared" ca="1" si="63"/>
        <v>0</v>
      </c>
      <c r="EG18" t="str">
        <f t="shared" ca="1" si="64"/>
        <v/>
      </c>
      <c r="EH18" t="e">
        <f t="shared" ca="1" si="65"/>
        <v>#REF!</v>
      </c>
      <c r="EI18" s="172" t="s">
        <v>151</v>
      </c>
      <c r="EJ18" t="str">
        <f t="shared" si="66"/>
        <v>Tiedot!AM251</v>
      </c>
      <c r="EL18" t="str">
        <f t="shared" ca="1" si="28"/>
        <v/>
      </c>
      <c r="EN18">
        <f t="shared" si="72"/>
        <v>249</v>
      </c>
    </row>
    <row r="19" spans="1:144" x14ac:dyDescent="0.2">
      <c r="A19" s="74">
        <f t="shared" si="67"/>
        <v>4</v>
      </c>
      <c r="B19" s="75">
        <f t="shared" si="29"/>
        <v>0</v>
      </c>
      <c r="C19" s="76">
        <f t="shared" si="30"/>
        <v>0</v>
      </c>
      <c r="D19" s="77">
        <f t="shared" si="31"/>
        <v>0</v>
      </c>
      <c r="E19" s="77">
        <f t="shared" si="32"/>
        <v>0</v>
      </c>
      <c r="F19" s="78">
        <f t="shared" si="33"/>
        <v>0</v>
      </c>
      <c r="G19" s="169" t="str">
        <f t="shared" ca="1" si="0"/>
        <v/>
      </c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212">
        <f t="shared" si="76"/>
        <v>0</v>
      </c>
      <c r="AC19">
        <f t="shared" si="2"/>
        <v>4</v>
      </c>
      <c r="AD19" s="19">
        <v>14</v>
      </c>
      <c r="AE19" s="19">
        <f>Tiedot!B268</f>
        <v>0</v>
      </c>
      <c r="AF19" s="19">
        <f>Tiedot!C268</f>
        <v>0</v>
      </c>
      <c r="AG19" s="19">
        <f>Tiedot!D268</f>
        <v>0</v>
      </c>
      <c r="AH19" s="19">
        <f>Tiedot!E268</f>
        <v>0</v>
      </c>
      <c r="AI19" s="19">
        <f>Tiedot!F268</f>
        <v>0</v>
      </c>
      <c r="AJ19" s="19">
        <f>Tiedot!G268</f>
        <v>0</v>
      </c>
      <c r="AK19" s="19">
        <f>Tiedot!H268</f>
        <v>0</v>
      </c>
      <c r="AL19" s="19">
        <f>Tiedot!I268</f>
        <v>0</v>
      </c>
      <c r="AM19" s="19" t="str">
        <f>Tiedot!J268</f>
        <v/>
      </c>
      <c r="AN19" s="19" t="str">
        <f>Tiedot!K268</f>
        <v/>
      </c>
      <c r="AO19" s="19">
        <f>Tiedot!L268</f>
        <v>0</v>
      </c>
      <c r="AP19" s="19">
        <f>Tiedot!M268</f>
        <v>0</v>
      </c>
      <c r="AQ19" s="19">
        <f>Tiedot!N268</f>
        <v>0</v>
      </c>
      <c r="AR19" s="19">
        <f t="shared" ca="1" si="34"/>
        <v>0</v>
      </c>
      <c r="AS19" s="19">
        <f t="shared" ca="1" si="68"/>
        <v>0</v>
      </c>
      <c r="AT19" s="19">
        <f t="shared" ca="1" si="69"/>
        <v>0</v>
      </c>
      <c r="AU19" s="19">
        <f t="shared" si="35"/>
        <v>0</v>
      </c>
      <c r="AV19" s="19">
        <f t="shared" si="36"/>
        <v>0</v>
      </c>
      <c r="AW19" s="19">
        <f>Tiedot!B269</f>
        <v>0</v>
      </c>
      <c r="AX19" s="19">
        <f>Tiedot!C269</f>
        <v>0</v>
      </c>
      <c r="AY19" s="19">
        <f>Tiedot!D269</f>
        <v>0</v>
      </c>
      <c r="AZ19" s="19">
        <f>Tiedot!E269</f>
        <v>0</v>
      </c>
      <c r="BA19" s="19">
        <f>Tiedot!F269</f>
        <v>0</v>
      </c>
      <c r="BB19" s="19">
        <f>Tiedot!G269</f>
        <v>0</v>
      </c>
      <c r="BC19" s="19">
        <f>Tiedot!H269</f>
        <v>0</v>
      </c>
      <c r="BD19" s="19">
        <f>Tiedot!I269</f>
        <v>0</v>
      </c>
      <c r="BF19" s="29">
        <f>Tiedot!P268</f>
        <v>0</v>
      </c>
      <c r="BH19" s="19" t="e">
        <f>IF(SUM(Tiedot!#REF!)&gt;0, Tiedot!#REF!, "")</f>
        <v>#REF!</v>
      </c>
      <c r="BJ19">
        <f t="shared" si="37"/>
        <v>254</v>
      </c>
      <c r="BK19">
        <f t="shared" si="77"/>
        <v>256</v>
      </c>
      <c r="BL19">
        <f t="shared" si="77"/>
        <v>258</v>
      </c>
      <c r="BM19">
        <f t="shared" si="77"/>
        <v>260</v>
      </c>
      <c r="BN19">
        <f t="shared" si="77"/>
        <v>262</v>
      </c>
      <c r="BO19">
        <f t="shared" si="77"/>
        <v>264</v>
      </c>
      <c r="BP19">
        <f t="shared" si="38"/>
        <v>266</v>
      </c>
      <c r="BQ19">
        <f t="shared" si="75"/>
        <v>270</v>
      </c>
      <c r="BR19" s="19"/>
      <c r="BS19" s="186" t="str">
        <f t="shared" ca="1" si="39"/>
        <v/>
      </c>
      <c r="BT19" t="s">
        <v>111</v>
      </c>
      <c r="BU19" t="str">
        <f t="shared" si="40"/>
        <v>Tiedot!V254</v>
      </c>
      <c r="BV19" t="str">
        <f t="shared" si="41"/>
        <v>Tiedot!V256</v>
      </c>
      <c r="BW19" t="str">
        <f t="shared" si="42"/>
        <v>Tiedot!V258</v>
      </c>
      <c r="BX19" t="str">
        <f t="shared" si="43"/>
        <v>Tiedot!V260</v>
      </c>
      <c r="BY19" t="str">
        <f t="shared" si="44"/>
        <v>Tiedot!V262</v>
      </c>
      <c r="BZ19" t="str">
        <f t="shared" si="45"/>
        <v>Tiedot!V264</v>
      </c>
      <c r="CA19" t="str">
        <f t="shared" si="46"/>
        <v>Tiedot!V266</v>
      </c>
      <c r="CB19" t="str">
        <f t="shared" si="47"/>
        <v>Tiedot!V270</v>
      </c>
      <c r="CC19" s="185" t="str">
        <f t="shared" ca="1" si="48"/>
        <v/>
      </c>
      <c r="CD19" s="185" t="str">
        <f t="shared" ca="1" si="49"/>
        <v/>
      </c>
      <c r="CE19" s="185" t="str">
        <f t="shared" ca="1" si="50"/>
        <v/>
      </c>
      <c r="CF19" s="185" t="str">
        <f t="shared" ca="1" si="51"/>
        <v/>
      </c>
      <c r="CG19" s="185" t="str">
        <f t="shared" ca="1" si="52"/>
        <v/>
      </c>
      <c r="CH19" s="185" t="str">
        <f t="shared" ca="1" si="53"/>
        <v/>
      </c>
      <c r="CI19" s="185" t="str">
        <f t="shared" ca="1" si="54"/>
        <v/>
      </c>
      <c r="CJ19" s="185" t="str">
        <f t="shared" ca="1" si="55"/>
        <v/>
      </c>
      <c r="CK19">
        <f>CK13</f>
        <v>7</v>
      </c>
      <c r="CL19" s="206" t="s">
        <v>147</v>
      </c>
      <c r="CM19" s="207" t="str">
        <f t="shared" ca="1" si="56"/>
        <v/>
      </c>
      <c r="CN19" t="s">
        <v>115</v>
      </c>
      <c r="CO19" t="str">
        <f t="shared" si="6"/>
        <v>Tiedot!AW254</v>
      </c>
      <c r="CP19" t="str">
        <f t="shared" si="7"/>
        <v>Tiedot!AW256</v>
      </c>
      <c r="CQ19" t="str">
        <f t="shared" si="8"/>
        <v>Tiedot!AW258</v>
      </c>
      <c r="CR19" t="str">
        <f t="shared" si="9"/>
        <v>Tiedot!AW260</v>
      </c>
      <c r="CS19" t="str">
        <f t="shared" si="10"/>
        <v>Tiedot!AW262</v>
      </c>
      <c r="CT19" t="str">
        <f t="shared" si="11"/>
        <v>Tiedot!AW264</v>
      </c>
      <c r="CU19" t="str">
        <f t="shared" si="12"/>
        <v>Tiedot!AW266</v>
      </c>
      <c r="CV19" t="str">
        <f t="shared" si="13"/>
        <v>Tiedot!AW270</v>
      </c>
      <c r="CW19" s="184">
        <f t="shared" ca="1" si="14"/>
        <v>0</v>
      </c>
      <c r="CX19" s="184">
        <f t="shared" ca="1" si="15"/>
        <v>0</v>
      </c>
      <c r="CY19" s="184">
        <f t="shared" ca="1" si="16"/>
        <v>0</v>
      </c>
      <c r="CZ19" s="184">
        <f t="shared" ca="1" si="17"/>
        <v>0</v>
      </c>
      <c r="DA19" s="184">
        <f t="shared" ca="1" si="18"/>
        <v>0</v>
      </c>
      <c r="DB19" s="184">
        <f t="shared" ca="1" si="19"/>
        <v>0</v>
      </c>
      <c r="DC19" s="184">
        <f t="shared" ca="1" si="20"/>
        <v>0</v>
      </c>
      <c r="DD19" s="191">
        <f t="shared" ca="1" si="21"/>
        <v>0</v>
      </c>
      <c r="DE19" s="191" t="str">
        <f ca="1">IF(SUM(CW19:DC19)&lt;&gt;0, DD19, "")</f>
        <v/>
      </c>
      <c r="DF19" s="172"/>
      <c r="DG19">
        <f t="shared" ca="1" si="57"/>
        <v>0</v>
      </c>
      <c r="DI19" s="172" t="s">
        <v>149</v>
      </c>
      <c r="DJ19">
        <f>DJ13</f>
        <v>7</v>
      </c>
      <c r="DK19" t="str">
        <f t="shared" si="74"/>
        <v>DA7</v>
      </c>
      <c r="DM19" s="191" t="str">
        <f t="shared" ca="1" si="58"/>
        <v/>
      </c>
      <c r="DN19" s="185" t="str">
        <f t="shared" ca="1" si="59"/>
        <v/>
      </c>
      <c r="DP19" s="172" t="s">
        <v>136</v>
      </c>
      <c r="DQ19" t="str">
        <f t="shared" si="23"/>
        <v>Tiedot!AU270</v>
      </c>
      <c r="DR19" t="str">
        <f t="shared" si="24"/>
        <v>Tiedot!AU269</v>
      </c>
      <c r="DS19">
        <f t="shared" ca="1" si="60"/>
        <v>0</v>
      </c>
      <c r="DT19">
        <f t="shared" ca="1" si="61"/>
        <v>0</v>
      </c>
      <c r="DV19" t="str">
        <f t="shared" ca="1" si="62"/>
        <v/>
      </c>
      <c r="DW19">
        <f t="shared" ca="1" si="73"/>
        <v>0</v>
      </c>
      <c r="DX19" s="202" t="s">
        <v>138</v>
      </c>
      <c r="DY19" s="172" t="s">
        <v>137</v>
      </c>
      <c r="DZ19" t="str">
        <f t="shared" si="25"/>
        <v>Tiedot!AN270</v>
      </c>
      <c r="EA19">
        <f t="shared" ca="1" si="70"/>
        <v>0</v>
      </c>
      <c r="EB19" s="172" t="str">
        <f t="shared" si="26"/>
        <v>Tiedot!AO270</v>
      </c>
      <c r="EC19">
        <f t="shared" ca="1" si="71"/>
        <v>0</v>
      </c>
      <c r="ED19" t="s">
        <v>140</v>
      </c>
      <c r="EE19" t="str">
        <f t="shared" si="27"/>
        <v>Tiedot!AH270</v>
      </c>
      <c r="EF19">
        <f t="shared" ca="1" si="63"/>
        <v>0</v>
      </c>
      <c r="EG19" t="str">
        <f t="shared" ca="1" si="64"/>
        <v/>
      </c>
      <c r="EH19" t="e">
        <f t="shared" ca="1" si="65"/>
        <v>#REF!</v>
      </c>
      <c r="EI19" s="172" t="s">
        <v>151</v>
      </c>
      <c r="EJ19" t="str">
        <f t="shared" si="66"/>
        <v>Tiedot!AM270</v>
      </c>
      <c r="EL19" t="str">
        <f t="shared" ca="1" si="28"/>
        <v/>
      </c>
      <c r="EN19">
        <f t="shared" si="72"/>
        <v>268</v>
      </c>
    </row>
    <row r="20" spans="1:144" x14ac:dyDescent="0.2">
      <c r="A20" s="74">
        <f t="shared" si="67"/>
        <v>5</v>
      </c>
      <c r="B20" s="75">
        <f t="shared" si="29"/>
        <v>0</v>
      </c>
      <c r="C20" s="76">
        <f t="shared" si="30"/>
        <v>0</v>
      </c>
      <c r="D20" s="77">
        <f t="shared" si="31"/>
        <v>0</v>
      </c>
      <c r="E20" s="77">
        <f t="shared" si="32"/>
        <v>0</v>
      </c>
      <c r="F20" s="78">
        <f t="shared" si="33"/>
        <v>0</v>
      </c>
      <c r="G20" s="169" t="str">
        <f t="shared" ca="1" si="0"/>
        <v/>
      </c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212">
        <f t="shared" si="76"/>
        <v>0</v>
      </c>
      <c r="AC20">
        <f t="shared" si="2"/>
        <v>5</v>
      </c>
      <c r="AD20" s="19">
        <v>15</v>
      </c>
      <c r="AE20" s="19">
        <f>Tiedot!B287</f>
        <v>0</v>
      </c>
      <c r="AF20" s="19">
        <f>Tiedot!C287</f>
        <v>0</v>
      </c>
      <c r="AG20" s="19">
        <f>Tiedot!D287</f>
        <v>0</v>
      </c>
      <c r="AH20" s="19">
        <f>Tiedot!E287</f>
        <v>0</v>
      </c>
      <c r="AI20" s="19">
        <f>Tiedot!F287</f>
        <v>0</v>
      </c>
      <c r="AJ20" s="19">
        <f>Tiedot!G287</f>
        <v>0</v>
      </c>
      <c r="AK20" s="19">
        <f>Tiedot!H287</f>
        <v>0</v>
      </c>
      <c r="AL20" s="19">
        <f>Tiedot!I287</f>
        <v>0</v>
      </c>
      <c r="AM20" s="19" t="str">
        <f>Tiedot!J287</f>
        <v/>
      </c>
      <c r="AN20" s="19" t="str">
        <f>Tiedot!K287</f>
        <v/>
      </c>
      <c r="AO20" s="19">
        <f>Tiedot!L287</f>
        <v>0</v>
      </c>
      <c r="AP20" s="19">
        <f>Tiedot!M287</f>
        <v>0</v>
      </c>
      <c r="AQ20" s="19">
        <f>Tiedot!N287</f>
        <v>0</v>
      </c>
      <c r="AR20" s="19">
        <f t="shared" ca="1" si="34"/>
        <v>0</v>
      </c>
      <c r="AS20" s="19">
        <f t="shared" ca="1" si="68"/>
        <v>0</v>
      </c>
      <c r="AT20" s="19">
        <f t="shared" ca="1" si="69"/>
        <v>0</v>
      </c>
      <c r="AU20" s="19">
        <f t="shared" si="35"/>
        <v>0</v>
      </c>
      <c r="AV20" s="19">
        <f t="shared" si="36"/>
        <v>0</v>
      </c>
      <c r="AW20" s="19">
        <f>Tiedot!B288</f>
        <v>0</v>
      </c>
      <c r="AX20" s="19">
        <f>Tiedot!C288</f>
        <v>0</v>
      </c>
      <c r="AY20" s="19">
        <f>Tiedot!D288</f>
        <v>0</v>
      </c>
      <c r="AZ20" s="19">
        <f>Tiedot!E288</f>
        <v>0</v>
      </c>
      <c r="BA20" s="19">
        <f>Tiedot!F288</f>
        <v>0</v>
      </c>
      <c r="BB20" s="19">
        <f>Tiedot!G288</f>
        <v>0</v>
      </c>
      <c r="BC20" s="19">
        <f>Tiedot!H288</f>
        <v>0</v>
      </c>
      <c r="BD20" s="19">
        <f>Tiedot!I288</f>
        <v>0</v>
      </c>
      <c r="BF20" s="29">
        <f>Tiedot!P287</f>
        <v>0</v>
      </c>
      <c r="BH20" s="19" t="e">
        <f>IF(SUM(Tiedot!#REF!)&gt;0, Tiedot!#REF!, "")</f>
        <v>#REF!</v>
      </c>
      <c r="BJ20">
        <f t="shared" si="37"/>
        <v>273</v>
      </c>
      <c r="BK20">
        <f t="shared" si="77"/>
        <v>275</v>
      </c>
      <c r="BL20">
        <f t="shared" si="77"/>
        <v>277</v>
      </c>
      <c r="BM20">
        <f t="shared" si="77"/>
        <v>279</v>
      </c>
      <c r="BN20">
        <f t="shared" si="77"/>
        <v>281</v>
      </c>
      <c r="BO20">
        <f t="shared" si="77"/>
        <v>283</v>
      </c>
      <c r="BP20">
        <f t="shared" si="38"/>
        <v>285</v>
      </c>
      <c r="BQ20">
        <f t="shared" si="75"/>
        <v>289</v>
      </c>
      <c r="BR20" s="19"/>
      <c r="BS20" s="186" t="str">
        <f t="shared" ca="1" si="39"/>
        <v/>
      </c>
      <c r="BT20" t="s">
        <v>111</v>
      </c>
      <c r="BU20" t="str">
        <f t="shared" si="40"/>
        <v>Tiedot!V273</v>
      </c>
      <c r="BV20" t="str">
        <f t="shared" si="41"/>
        <v>Tiedot!V275</v>
      </c>
      <c r="BW20" t="str">
        <f t="shared" si="42"/>
        <v>Tiedot!V277</v>
      </c>
      <c r="BX20" t="str">
        <f t="shared" si="43"/>
        <v>Tiedot!V279</v>
      </c>
      <c r="BY20" t="str">
        <f t="shared" si="44"/>
        <v>Tiedot!V281</v>
      </c>
      <c r="BZ20" t="str">
        <f t="shared" si="45"/>
        <v>Tiedot!V283</v>
      </c>
      <c r="CA20" t="str">
        <f t="shared" si="46"/>
        <v>Tiedot!V285</v>
      </c>
      <c r="CB20" t="str">
        <f t="shared" si="47"/>
        <v>Tiedot!V289</v>
      </c>
      <c r="CC20" s="185" t="str">
        <f t="shared" ca="1" si="48"/>
        <v/>
      </c>
      <c r="CD20" s="185" t="str">
        <f t="shared" ca="1" si="49"/>
        <v/>
      </c>
      <c r="CE20" s="185" t="str">
        <f t="shared" ca="1" si="50"/>
        <v/>
      </c>
      <c r="CF20" s="185" t="str">
        <f t="shared" ca="1" si="51"/>
        <v/>
      </c>
      <c r="CG20" s="185" t="str">
        <f t="shared" ca="1" si="52"/>
        <v/>
      </c>
      <c r="CH20" s="185" t="str">
        <f t="shared" ca="1" si="53"/>
        <v/>
      </c>
      <c r="CI20" s="185" t="str">
        <f t="shared" ca="1" si="54"/>
        <v/>
      </c>
      <c r="CJ20" s="185" t="str">
        <f t="shared" ca="1" si="55"/>
        <v/>
      </c>
      <c r="CK20">
        <f>CK13+1</f>
        <v>8</v>
      </c>
      <c r="CL20" s="206" t="s">
        <v>141</v>
      </c>
      <c r="CM20" s="207" t="str">
        <f t="shared" ca="1" si="56"/>
        <v>Tiedot!V57</v>
      </c>
      <c r="CN20" t="s">
        <v>115</v>
      </c>
      <c r="CO20" t="str">
        <f t="shared" si="6"/>
        <v>Tiedot!AW273</v>
      </c>
      <c r="CP20" t="str">
        <f t="shared" si="7"/>
        <v>Tiedot!AW275</v>
      </c>
      <c r="CQ20" t="str">
        <f t="shared" si="8"/>
        <v>Tiedot!AW277</v>
      </c>
      <c r="CR20" t="str">
        <f t="shared" si="9"/>
        <v>Tiedot!AW279</v>
      </c>
      <c r="CS20" t="str">
        <f t="shared" si="10"/>
        <v>Tiedot!AW281</v>
      </c>
      <c r="CT20" t="str">
        <f t="shared" si="11"/>
        <v>Tiedot!AW283</v>
      </c>
      <c r="CU20" t="str">
        <f t="shared" si="12"/>
        <v>Tiedot!AW285</v>
      </c>
      <c r="CV20" t="str">
        <f t="shared" si="13"/>
        <v>Tiedot!AW289</v>
      </c>
      <c r="CW20" s="184">
        <f t="shared" ca="1" si="14"/>
        <v>0</v>
      </c>
      <c r="CX20" s="184">
        <f t="shared" ca="1" si="15"/>
        <v>0</v>
      </c>
      <c r="CY20" s="184">
        <f t="shared" ca="1" si="16"/>
        <v>0</v>
      </c>
      <c r="CZ20" s="184">
        <f t="shared" ca="1" si="17"/>
        <v>0</v>
      </c>
      <c r="DA20" s="184">
        <f t="shared" ca="1" si="18"/>
        <v>0</v>
      </c>
      <c r="DB20" s="184">
        <f t="shared" ca="1" si="19"/>
        <v>0</v>
      </c>
      <c r="DC20" s="184">
        <f t="shared" ca="1" si="20"/>
        <v>0</v>
      </c>
      <c r="DD20" s="191">
        <f t="shared" ca="1" si="21"/>
        <v>0</v>
      </c>
      <c r="DE20" s="191" t="str">
        <f t="shared" ref="DE20:DE57" ca="1" si="78">IF(SUM(CW20:DC20)&lt;&gt;0, DD20, "")</f>
        <v/>
      </c>
      <c r="DF20" s="172"/>
      <c r="DG20" t="str">
        <f t="shared" ca="1" si="57"/>
        <v>Tiedot!AW57</v>
      </c>
      <c r="DI20" s="172" t="s">
        <v>116</v>
      </c>
      <c r="DJ20">
        <f>DJ13+1</f>
        <v>8</v>
      </c>
      <c r="DK20" t="str">
        <f t="shared" si="74"/>
        <v>CU8</v>
      </c>
      <c r="DM20" s="191" t="str">
        <f t="shared" ca="1" si="58"/>
        <v/>
      </c>
      <c r="DN20" s="185" t="str">
        <f t="shared" ca="1" si="59"/>
        <v/>
      </c>
      <c r="DP20" s="172" t="s">
        <v>136</v>
      </c>
      <c r="DQ20" t="str">
        <f t="shared" si="23"/>
        <v>Tiedot!AU289</v>
      </c>
      <c r="DR20" t="str">
        <f t="shared" si="24"/>
        <v>Tiedot!AU288</v>
      </c>
      <c r="DS20">
        <f t="shared" ca="1" si="60"/>
        <v>0</v>
      </c>
      <c r="DT20">
        <f t="shared" ca="1" si="61"/>
        <v>0</v>
      </c>
      <c r="DV20" t="str">
        <f t="shared" ca="1" si="62"/>
        <v/>
      </c>
      <c r="DW20">
        <f t="shared" ca="1" si="73"/>
        <v>0</v>
      </c>
      <c r="DX20" s="202" t="s">
        <v>138</v>
      </c>
      <c r="DY20" s="172" t="s">
        <v>137</v>
      </c>
      <c r="DZ20" t="str">
        <f t="shared" si="25"/>
        <v>Tiedot!AN289</v>
      </c>
      <c r="EA20">
        <f t="shared" ca="1" si="70"/>
        <v>0</v>
      </c>
      <c r="EB20" s="172" t="str">
        <f t="shared" si="26"/>
        <v>Tiedot!AO289</v>
      </c>
      <c r="EC20">
        <f t="shared" ca="1" si="71"/>
        <v>0</v>
      </c>
      <c r="ED20" t="s">
        <v>140</v>
      </c>
      <c r="EE20" t="str">
        <f t="shared" si="27"/>
        <v>Tiedot!AH289</v>
      </c>
      <c r="EF20">
        <f t="shared" ca="1" si="63"/>
        <v>0</v>
      </c>
      <c r="EG20" t="str">
        <f t="shared" ca="1" si="64"/>
        <v/>
      </c>
      <c r="EH20" t="e">
        <f t="shared" ca="1" si="65"/>
        <v>#REF!</v>
      </c>
      <c r="EI20" s="172" t="s">
        <v>151</v>
      </c>
      <c r="EJ20" t="str">
        <f t="shared" si="66"/>
        <v>Tiedot!AM289</v>
      </c>
      <c r="EL20" t="str">
        <f t="shared" ca="1" si="28"/>
        <v/>
      </c>
      <c r="EN20">
        <f t="shared" si="72"/>
        <v>287</v>
      </c>
    </row>
    <row r="21" spans="1:144" x14ac:dyDescent="0.2">
      <c r="A21" s="74">
        <f t="shared" si="67"/>
        <v>6</v>
      </c>
      <c r="B21" s="75">
        <f t="shared" si="29"/>
        <v>0</v>
      </c>
      <c r="C21" s="76">
        <f t="shared" si="30"/>
        <v>0</v>
      </c>
      <c r="D21" s="77">
        <f t="shared" si="31"/>
        <v>0</v>
      </c>
      <c r="E21" s="77">
        <f t="shared" si="32"/>
        <v>0</v>
      </c>
      <c r="F21" s="78">
        <f t="shared" si="33"/>
        <v>0</v>
      </c>
      <c r="G21" s="169" t="str">
        <f t="shared" ca="1" si="0"/>
        <v/>
      </c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212">
        <f t="shared" si="76"/>
        <v>0</v>
      </c>
      <c r="AC21">
        <f t="shared" si="2"/>
        <v>6</v>
      </c>
      <c r="AD21" s="19">
        <v>16</v>
      </c>
      <c r="AE21" s="19">
        <f>Tiedot!B306</f>
        <v>0</v>
      </c>
      <c r="AF21" s="19">
        <f>Tiedot!C306</f>
        <v>0</v>
      </c>
      <c r="AG21" s="19">
        <f>Tiedot!D306</f>
        <v>0</v>
      </c>
      <c r="AH21" s="19">
        <f>Tiedot!E306</f>
        <v>0</v>
      </c>
      <c r="AI21" s="19">
        <f>Tiedot!F306</f>
        <v>0</v>
      </c>
      <c r="AJ21" s="19">
        <f>Tiedot!G306</f>
        <v>0</v>
      </c>
      <c r="AK21" s="19">
        <f>Tiedot!H306</f>
        <v>0</v>
      </c>
      <c r="AL21" s="19">
        <f>Tiedot!I306</f>
        <v>0</v>
      </c>
      <c r="AM21" s="19" t="str">
        <f>Tiedot!J306</f>
        <v/>
      </c>
      <c r="AN21" s="19" t="str">
        <f>Tiedot!K306</f>
        <v/>
      </c>
      <c r="AO21" s="19">
        <f>Tiedot!L306</f>
        <v>0</v>
      </c>
      <c r="AP21" s="19">
        <f>Tiedot!M306</f>
        <v>0</v>
      </c>
      <c r="AQ21" s="19">
        <f>Tiedot!N306</f>
        <v>0</v>
      </c>
      <c r="AR21" s="19">
        <f t="shared" ca="1" si="34"/>
        <v>0</v>
      </c>
      <c r="AS21" s="19">
        <f t="shared" ca="1" si="68"/>
        <v>0</v>
      </c>
      <c r="AT21" s="19">
        <f t="shared" ca="1" si="69"/>
        <v>0</v>
      </c>
      <c r="AU21" s="19">
        <f t="shared" si="35"/>
        <v>0</v>
      </c>
      <c r="AV21" s="19">
        <f t="shared" si="36"/>
        <v>0</v>
      </c>
      <c r="AW21" s="19">
        <f>Tiedot!B307</f>
        <v>0</v>
      </c>
      <c r="AX21" s="19">
        <f>Tiedot!C307</f>
        <v>0</v>
      </c>
      <c r="AY21" s="19">
        <f>Tiedot!D307</f>
        <v>0</v>
      </c>
      <c r="AZ21" s="19">
        <f>Tiedot!E307</f>
        <v>0</v>
      </c>
      <c r="BA21" s="19">
        <f>Tiedot!F307</f>
        <v>0</v>
      </c>
      <c r="BB21" s="19">
        <f>Tiedot!G307</f>
        <v>0</v>
      </c>
      <c r="BC21" s="19">
        <f>Tiedot!H307</f>
        <v>0</v>
      </c>
      <c r="BD21" s="19">
        <f>Tiedot!I307</f>
        <v>0</v>
      </c>
      <c r="BF21" s="29">
        <f>Tiedot!P306</f>
        <v>0</v>
      </c>
      <c r="BH21" s="19" t="e">
        <f>IF(SUM(Tiedot!#REF!)&gt;0, Tiedot!#REF!, "")</f>
        <v>#REF!</v>
      </c>
      <c r="BJ21">
        <f t="shared" si="37"/>
        <v>292</v>
      </c>
      <c r="BK21">
        <f t="shared" si="77"/>
        <v>294</v>
      </c>
      <c r="BL21">
        <f t="shared" si="77"/>
        <v>296</v>
      </c>
      <c r="BM21">
        <f t="shared" si="77"/>
        <v>298</v>
      </c>
      <c r="BN21">
        <f t="shared" si="77"/>
        <v>300</v>
      </c>
      <c r="BO21">
        <f t="shared" si="77"/>
        <v>302</v>
      </c>
      <c r="BP21">
        <f t="shared" si="38"/>
        <v>304</v>
      </c>
      <c r="BQ21">
        <f t="shared" si="75"/>
        <v>308</v>
      </c>
      <c r="BR21" s="19"/>
      <c r="BS21" s="186" t="str">
        <f t="shared" ca="1" si="39"/>
        <v/>
      </c>
      <c r="BT21" t="s">
        <v>111</v>
      </c>
      <c r="BU21" t="str">
        <f t="shared" si="40"/>
        <v>Tiedot!V292</v>
      </c>
      <c r="BV21" t="str">
        <f t="shared" si="41"/>
        <v>Tiedot!V294</v>
      </c>
      <c r="BW21" t="str">
        <f t="shared" si="42"/>
        <v>Tiedot!V296</v>
      </c>
      <c r="BX21" t="str">
        <f t="shared" si="43"/>
        <v>Tiedot!V298</v>
      </c>
      <c r="BY21" t="str">
        <f t="shared" si="44"/>
        <v>Tiedot!V300</v>
      </c>
      <c r="BZ21" t="str">
        <f t="shared" si="45"/>
        <v>Tiedot!V302</v>
      </c>
      <c r="CA21" t="str">
        <f t="shared" si="46"/>
        <v>Tiedot!V304</v>
      </c>
      <c r="CB21" t="str">
        <f t="shared" si="47"/>
        <v>Tiedot!V308</v>
      </c>
      <c r="CC21" s="185" t="str">
        <f t="shared" ca="1" si="48"/>
        <v/>
      </c>
      <c r="CD21" s="185" t="str">
        <f t="shared" ca="1" si="49"/>
        <v/>
      </c>
      <c r="CE21" s="185" t="str">
        <f t="shared" ca="1" si="50"/>
        <v/>
      </c>
      <c r="CF21" s="185" t="str">
        <f t="shared" ca="1" si="51"/>
        <v/>
      </c>
      <c r="CG21" s="185" t="str">
        <f t="shared" ca="1" si="52"/>
        <v/>
      </c>
      <c r="CH21" s="185" t="str">
        <f t="shared" ca="1" si="53"/>
        <v/>
      </c>
      <c r="CI21" s="185" t="str">
        <f t="shared" ca="1" si="54"/>
        <v/>
      </c>
      <c r="CJ21" s="185" t="str">
        <f t="shared" ca="1" si="55"/>
        <v/>
      </c>
      <c r="CK21">
        <f>CK20</f>
        <v>8</v>
      </c>
      <c r="CL21" s="206" t="s">
        <v>142</v>
      </c>
      <c r="CM21" s="207" t="str">
        <f t="shared" ca="1" si="56"/>
        <v>Tiedot!V61</v>
      </c>
      <c r="CN21" t="s">
        <v>115</v>
      </c>
      <c r="CO21" t="str">
        <f t="shared" si="6"/>
        <v>Tiedot!AW292</v>
      </c>
      <c r="CP21" t="str">
        <f t="shared" si="7"/>
        <v>Tiedot!AW294</v>
      </c>
      <c r="CQ21" t="str">
        <f t="shared" si="8"/>
        <v>Tiedot!AW296</v>
      </c>
      <c r="CR21" t="str">
        <f t="shared" si="9"/>
        <v>Tiedot!AW298</v>
      </c>
      <c r="CS21" t="str">
        <f t="shared" si="10"/>
        <v>Tiedot!AW300</v>
      </c>
      <c r="CT21" t="str">
        <f t="shared" si="11"/>
        <v>Tiedot!AW302</v>
      </c>
      <c r="CU21" t="str">
        <f t="shared" si="12"/>
        <v>Tiedot!AW304</v>
      </c>
      <c r="CV21" t="str">
        <f t="shared" si="13"/>
        <v>Tiedot!AW308</v>
      </c>
      <c r="CW21" s="184">
        <f t="shared" ca="1" si="14"/>
        <v>0</v>
      </c>
      <c r="CX21" s="184">
        <f t="shared" ca="1" si="15"/>
        <v>0</v>
      </c>
      <c r="CY21" s="184">
        <f t="shared" ca="1" si="16"/>
        <v>0</v>
      </c>
      <c r="CZ21" s="184">
        <f t="shared" ca="1" si="17"/>
        <v>0</v>
      </c>
      <c r="DA21" s="184">
        <f t="shared" ca="1" si="18"/>
        <v>0</v>
      </c>
      <c r="DB21" s="184">
        <f t="shared" ca="1" si="19"/>
        <v>0</v>
      </c>
      <c r="DC21" s="184">
        <f t="shared" ca="1" si="20"/>
        <v>0</v>
      </c>
      <c r="DD21" s="191">
        <f t="shared" ca="1" si="21"/>
        <v>0</v>
      </c>
      <c r="DE21" s="191" t="str">
        <f t="shared" ca="1" si="78"/>
        <v/>
      </c>
      <c r="DF21" s="172"/>
      <c r="DG21" t="str">
        <f t="shared" ca="1" si="57"/>
        <v>Tiedot!AW61</v>
      </c>
      <c r="DI21" s="172" t="s">
        <v>117</v>
      </c>
      <c r="DJ21">
        <f>DJ20</f>
        <v>8</v>
      </c>
      <c r="DK21" t="str">
        <f t="shared" si="74"/>
        <v>CV8</v>
      </c>
      <c r="DM21" s="191" t="str">
        <f t="shared" ca="1" si="58"/>
        <v/>
      </c>
      <c r="DN21" s="185" t="str">
        <f t="shared" ca="1" si="59"/>
        <v/>
      </c>
      <c r="DP21" s="172" t="s">
        <v>136</v>
      </c>
      <c r="DQ21" t="str">
        <f t="shared" si="23"/>
        <v>Tiedot!AU308</v>
      </c>
      <c r="DR21" t="str">
        <f t="shared" si="24"/>
        <v>Tiedot!AU307</v>
      </c>
      <c r="DS21">
        <f t="shared" ca="1" si="60"/>
        <v>0</v>
      </c>
      <c r="DT21">
        <f t="shared" ca="1" si="61"/>
        <v>0</v>
      </c>
      <c r="DV21" t="str">
        <f t="shared" ca="1" si="62"/>
        <v/>
      </c>
      <c r="DW21">
        <f t="shared" ca="1" si="73"/>
        <v>0</v>
      </c>
      <c r="DX21" s="202" t="s">
        <v>138</v>
      </c>
      <c r="DY21" s="172" t="s">
        <v>137</v>
      </c>
      <c r="DZ21" t="str">
        <f t="shared" si="25"/>
        <v>Tiedot!AN308</v>
      </c>
      <c r="EA21">
        <f t="shared" ca="1" si="70"/>
        <v>0</v>
      </c>
      <c r="EB21" s="172" t="str">
        <f t="shared" si="26"/>
        <v>Tiedot!AO308</v>
      </c>
      <c r="EC21">
        <f t="shared" ca="1" si="71"/>
        <v>0</v>
      </c>
      <c r="ED21" t="s">
        <v>140</v>
      </c>
      <c r="EE21" t="str">
        <f t="shared" si="27"/>
        <v>Tiedot!AH308</v>
      </c>
      <c r="EF21">
        <f t="shared" ca="1" si="63"/>
        <v>0</v>
      </c>
      <c r="EG21" t="str">
        <f t="shared" ca="1" si="64"/>
        <v/>
      </c>
      <c r="EH21" t="e">
        <f t="shared" ca="1" si="65"/>
        <v>#REF!</v>
      </c>
      <c r="EI21" s="172" t="s">
        <v>151</v>
      </c>
      <c r="EJ21" t="str">
        <f t="shared" si="66"/>
        <v>Tiedot!AM308</v>
      </c>
      <c r="EL21" t="str">
        <f t="shared" ca="1" si="28"/>
        <v/>
      </c>
      <c r="EN21">
        <f t="shared" si="72"/>
        <v>306</v>
      </c>
    </row>
    <row r="22" spans="1:144" x14ac:dyDescent="0.2">
      <c r="A22" s="74">
        <f t="shared" si="67"/>
        <v>7</v>
      </c>
      <c r="B22" s="75">
        <f t="shared" si="29"/>
        <v>0</v>
      </c>
      <c r="C22" s="76">
        <f t="shared" si="30"/>
        <v>0</v>
      </c>
      <c r="D22" s="77">
        <f t="shared" si="31"/>
        <v>0</v>
      </c>
      <c r="E22" s="77">
        <f t="shared" si="32"/>
        <v>0</v>
      </c>
      <c r="F22" s="78">
        <f t="shared" si="33"/>
        <v>0</v>
      </c>
      <c r="G22" s="169" t="str">
        <f t="shared" ca="1" si="0"/>
        <v/>
      </c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212">
        <f t="shared" si="76"/>
        <v>0</v>
      </c>
      <c r="AC22">
        <f t="shared" si="2"/>
        <v>7</v>
      </c>
      <c r="AD22" s="19">
        <v>17</v>
      </c>
      <c r="AE22" s="19">
        <f>Tiedot!B325</f>
        <v>0</v>
      </c>
      <c r="AF22" s="19">
        <f>Tiedot!C325</f>
        <v>0</v>
      </c>
      <c r="AG22" s="19">
        <f>Tiedot!D325</f>
        <v>0</v>
      </c>
      <c r="AH22" s="19">
        <f>Tiedot!E325</f>
        <v>0</v>
      </c>
      <c r="AI22" s="19">
        <f>Tiedot!F325</f>
        <v>0</v>
      </c>
      <c r="AJ22" s="19">
        <f>Tiedot!G325</f>
        <v>0</v>
      </c>
      <c r="AK22" s="19">
        <f>Tiedot!H325</f>
        <v>0</v>
      </c>
      <c r="AL22" s="19">
        <f>Tiedot!I325</f>
        <v>0</v>
      </c>
      <c r="AM22" s="19" t="str">
        <f>Tiedot!J325</f>
        <v/>
      </c>
      <c r="AN22" s="19" t="str">
        <f>Tiedot!K325</f>
        <v/>
      </c>
      <c r="AO22" s="19">
        <f>Tiedot!L325</f>
        <v>0</v>
      </c>
      <c r="AP22" s="19">
        <f>Tiedot!M325</f>
        <v>0</v>
      </c>
      <c r="AQ22" s="19">
        <f>Tiedot!N325</f>
        <v>0</v>
      </c>
      <c r="AR22" s="19">
        <f t="shared" ca="1" si="34"/>
        <v>0</v>
      </c>
      <c r="AS22" s="19">
        <f t="shared" ca="1" si="68"/>
        <v>0</v>
      </c>
      <c r="AT22" s="19">
        <f t="shared" ca="1" si="69"/>
        <v>0</v>
      </c>
      <c r="AU22" s="19">
        <f t="shared" si="35"/>
        <v>0</v>
      </c>
      <c r="AV22" s="19">
        <f t="shared" si="36"/>
        <v>0</v>
      </c>
      <c r="AW22" s="19">
        <f>Tiedot!B326</f>
        <v>0</v>
      </c>
      <c r="AX22" s="19">
        <f>Tiedot!C326</f>
        <v>0</v>
      </c>
      <c r="AY22" s="19">
        <f>Tiedot!D326</f>
        <v>0</v>
      </c>
      <c r="AZ22" s="19">
        <f>Tiedot!E326</f>
        <v>0</v>
      </c>
      <c r="BA22" s="19">
        <f>Tiedot!F326</f>
        <v>0</v>
      </c>
      <c r="BB22" s="19">
        <f>Tiedot!G326</f>
        <v>0</v>
      </c>
      <c r="BC22" s="19">
        <f>Tiedot!H326</f>
        <v>0</v>
      </c>
      <c r="BD22" s="19">
        <f>Tiedot!I326</f>
        <v>0</v>
      </c>
      <c r="BF22" s="29">
        <f>Tiedot!P325</f>
        <v>0</v>
      </c>
      <c r="BH22" s="19" t="e">
        <f>IF(SUM(Tiedot!#REF!)&gt;0, Tiedot!#REF!, "")</f>
        <v>#REF!</v>
      </c>
      <c r="BJ22">
        <f t="shared" si="37"/>
        <v>311</v>
      </c>
      <c r="BK22">
        <f t="shared" si="77"/>
        <v>313</v>
      </c>
      <c r="BL22">
        <f t="shared" si="77"/>
        <v>315</v>
      </c>
      <c r="BM22">
        <f t="shared" si="77"/>
        <v>317</v>
      </c>
      <c r="BN22">
        <f t="shared" si="77"/>
        <v>319</v>
      </c>
      <c r="BO22">
        <f t="shared" si="77"/>
        <v>321</v>
      </c>
      <c r="BP22">
        <f t="shared" si="38"/>
        <v>323</v>
      </c>
      <c r="BQ22">
        <f t="shared" si="75"/>
        <v>327</v>
      </c>
      <c r="BR22" s="19"/>
      <c r="BS22" s="186" t="str">
        <f t="shared" ca="1" si="39"/>
        <v/>
      </c>
      <c r="BT22" t="s">
        <v>111</v>
      </c>
      <c r="BU22" t="str">
        <f t="shared" si="40"/>
        <v>Tiedot!V311</v>
      </c>
      <c r="BV22" t="str">
        <f t="shared" si="41"/>
        <v>Tiedot!V313</v>
      </c>
      <c r="BW22" t="str">
        <f t="shared" si="42"/>
        <v>Tiedot!V315</v>
      </c>
      <c r="BX22" t="str">
        <f t="shared" si="43"/>
        <v>Tiedot!V317</v>
      </c>
      <c r="BY22" t="str">
        <f t="shared" si="44"/>
        <v>Tiedot!V319</v>
      </c>
      <c r="BZ22" t="str">
        <f t="shared" si="45"/>
        <v>Tiedot!V321</v>
      </c>
      <c r="CA22" t="str">
        <f t="shared" si="46"/>
        <v>Tiedot!V323</v>
      </c>
      <c r="CB22" t="str">
        <f t="shared" si="47"/>
        <v>Tiedot!V327</v>
      </c>
      <c r="CC22" s="185" t="str">
        <f t="shared" ca="1" si="48"/>
        <v/>
      </c>
      <c r="CD22" s="185" t="str">
        <f t="shared" ca="1" si="49"/>
        <v/>
      </c>
      <c r="CE22" s="185" t="str">
        <f t="shared" ca="1" si="50"/>
        <v/>
      </c>
      <c r="CF22" s="185" t="str">
        <f t="shared" ca="1" si="51"/>
        <v/>
      </c>
      <c r="CG22" s="185" t="str">
        <f t="shared" ca="1" si="52"/>
        <v/>
      </c>
      <c r="CH22" s="185" t="str">
        <f t="shared" ca="1" si="53"/>
        <v/>
      </c>
      <c r="CI22" s="185" t="str">
        <f t="shared" ca="1" si="54"/>
        <v/>
      </c>
      <c r="CJ22" s="185" t="str">
        <f t="shared" ca="1" si="55"/>
        <v/>
      </c>
      <c r="CK22">
        <f>CK20</f>
        <v>8</v>
      </c>
      <c r="CL22" s="206" t="s">
        <v>143</v>
      </c>
      <c r="CM22" s="207" t="str">
        <f t="shared" ca="1" si="56"/>
        <v/>
      </c>
      <c r="CN22" t="s">
        <v>115</v>
      </c>
      <c r="CO22" t="str">
        <f t="shared" si="6"/>
        <v>Tiedot!AW311</v>
      </c>
      <c r="CP22" t="str">
        <f t="shared" si="7"/>
        <v>Tiedot!AW313</v>
      </c>
      <c r="CQ22" t="str">
        <f t="shared" si="8"/>
        <v>Tiedot!AW315</v>
      </c>
      <c r="CR22" t="str">
        <f t="shared" si="9"/>
        <v>Tiedot!AW317</v>
      </c>
      <c r="CS22" t="str">
        <f t="shared" si="10"/>
        <v>Tiedot!AW319</v>
      </c>
      <c r="CT22" t="str">
        <f t="shared" si="11"/>
        <v>Tiedot!AW321</v>
      </c>
      <c r="CU22" t="str">
        <f t="shared" si="12"/>
        <v>Tiedot!AW323</v>
      </c>
      <c r="CV22" t="str">
        <f t="shared" si="13"/>
        <v>Tiedot!AW327</v>
      </c>
      <c r="CW22" s="184">
        <f t="shared" ca="1" si="14"/>
        <v>0</v>
      </c>
      <c r="CX22" s="184">
        <f t="shared" ca="1" si="15"/>
        <v>0</v>
      </c>
      <c r="CY22" s="184">
        <f t="shared" ca="1" si="16"/>
        <v>0</v>
      </c>
      <c r="CZ22" s="184">
        <f t="shared" ca="1" si="17"/>
        <v>0</v>
      </c>
      <c r="DA22" s="184">
        <f t="shared" ca="1" si="18"/>
        <v>0</v>
      </c>
      <c r="DB22" s="184">
        <f t="shared" ca="1" si="19"/>
        <v>0</v>
      </c>
      <c r="DC22" s="184">
        <f t="shared" ca="1" si="20"/>
        <v>0</v>
      </c>
      <c r="DD22" s="191">
        <f t="shared" ca="1" si="21"/>
        <v>0</v>
      </c>
      <c r="DE22" s="191" t="str">
        <f t="shared" ca="1" si="78"/>
        <v/>
      </c>
      <c r="DF22" s="172"/>
      <c r="DG22">
        <f t="shared" ca="1" si="57"/>
        <v>0</v>
      </c>
      <c r="DI22" s="172" t="s">
        <v>118</v>
      </c>
      <c r="DJ22">
        <f>DJ20</f>
        <v>8</v>
      </c>
      <c r="DK22" t="str">
        <f t="shared" si="74"/>
        <v>CW8</v>
      </c>
      <c r="DM22" s="191" t="str">
        <f t="shared" ca="1" si="58"/>
        <v/>
      </c>
      <c r="DN22" s="185" t="str">
        <f t="shared" ca="1" si="59"/>
        <v/>
      </c>
      <c r="DP22" s="172" t="s">
        <v>136</v>
      </c>
      <c r="DQ22" t="str">
        <f t="shared" si="23"/>
        <v>Tiedot!AU327</v>
      </c>
      <c r="DR22" t="str">
        <f t="shared" si="24"/>
        <v>Tiedot!AU326</v>
      </c>
      <c r="DS22">
        <f t="shared" ca="1" si="60"/>
        <v>0</v>
      </c>
      <c r="DT22">
        <f t="shared" ca="1" si="61"/>
        <v>0</v>
      </c>
      <c r="DV22" t="str">
        <f t="shared" ca="1" si="62"/>
        <v/>
      </c>
      <c r="DW22">
        <f t="shared" ca="1" si="73"/>
        <v>0</v>
      </c>
      <c r="DX22" s="202" t="s">
        <v>138</v>
      </c>
      <c r="DY22" s="172" t="s">
        <v>137</v>
      </c>
      <c r="DZ22" t="str">
        <f t="shared" si="25"/>
        <v>Tiedot!AN327</v>
      </c>
      <c r="EA22">
        <f t="shared" ca="1" si="70"/>
        <v>0</v>
      </c>
      <c r="EB22" s="172" t="str">
        <f t="shared" si="26"/>
        <v>Tiedot!AO327</v>
      </c>
      <c r="EC22">
        <f t="shared" ca="1" si="71"/>
        <v>0</v>
      </c>
      <c r="ED22" t="s">
        <v>140</v>
      </c>
      <c r="EE22" t="str">
        <f t="shared" si="27"/>
        <v>Tiedot!AH327</v>
      </c>
      <c r="EF22">
        <f t="shared" ca="1" si="63"/>
        <v>0</v>
      </c>
      <c r="EG22" t="str">
        <f t="shared" ca="1" si="64"/>
        <v/>
      </c>
      <c r="EH22" t="e">
        <f t="shared" ca="1" si="65"/>
        <v>#REF!</v>
      </c>
      <c r="EI22" s="172" t="s">
        <v>151</v>
      </c>
      <c r="EJ22" t="str">
        <f t="shared" si="66"/>
        <v>Tiedot!AM327</v>
      </c>
      <c r="EL22" t="str">
        <f t="shared" ca="1" si="28"/>
        <v/>
      </c>
      <c r="EN22">
        <f t="shared" si="72"/>
        <v>325</v>
      </c>
    </row>
    <row r="23" spans="1:144" x14ac:dyDescent="0.2">
      <c r="A23" s="74">
        <f t="shared" si="67"/>
        <v>8</v>
      </c>
      <c r="B23" s="75">
        <f t="shared" si="29"/>
        <v>0</v>
      </c>
      <c r="C23" s="76">
        <f t="shared" si="30"/>
        <v>0</v>
      </c>
      <c r="D23" s="77">
        <f t="shared" si="31"/>
        <v>0</v>
      </c>
      <c r="E23" s="77">
        <f t="shared" si="32"/>
        <v>0</v>
      </c>
      <c r="F23" s="78">
        <f t="shared" si="33"/>
        <v>0</v>
      </c>
      <c r="G23" s="169" t="str">
        <f t="shared" ca="1" si="0"/>
        <v/>
      </c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212">
        <f t="shared" si="76"/>
        <v>0</v>
      </c>
      <c r="AC23">
        <f t="shared" si="2"/>
        <v>8</v>
      </c>
      <c r="AD23" s="19">
        <v>18</v>
      </c>
      <c r="AE23" s="19">
        <f>Tiedot!B344</f>
        <v>0</v>
      </c>
      <c r="AF23" s="19">
        <f>Tiedot!C344</f>
        <v>0</v>
      </c>
      <c r="AG23" s="19">
        <f>Tiedot!D344</f>
        <v>0</v>
      </c>
      <c r="AH23" s="19">
        <f>Tiedot!E344</f>
        <v>0</v>
      </c>
      <c r="AI23" s="19">
        <f>Tiedot!F344</f>
        <v>0</v>
      </c>
      <c r="AJ23" s="19">
        <f>Tiedot!G344</f>
        <v>0</v>
      </c>
      <c r="AK23" s="19">
        <f>Tiedot!H344</f>
        <v>0</v>
      </c>
      <c r="AL23" s="19">
        <f>Tiedot!I344</f>
        <v>0</v>
      </c>
      <c r="AM23" s="19" t="str">
        <f>Tiedot!J344</f>
        <v/>
      </c>
      <c r="AN23" s="19" t="str">
        <f>Tiedot!K344</f>
        <v/>
      </c>
      <c r="AO23" s="19">
        <f>Tiedot!L344</f>
        <v>0</v>
      </c>
      <c r="AP23" s="19">
        <f>Tiedot!M344</f>
        <v>0</v>
      </c>
      <c r="AQ23" s="19">
        <f>Tiedot!N344</f>
        <v>0</v>
      </c>
      <c r="AR23" s="19">
        <f t="shared" ca="1" si="34"/>
        <v>0</v>
      </c>
      <c r="AS23" s="19">
        <f t="shared" ca="1" si="68"/>
        <v>0</v>
      </c>
      <c r="AT23" s="19">
        <f t="shared" ca="1" si="69"/>
        <v>0</v>
      </c>
      <c r="AU23" s="19">
        <f t="shared" si="35"/>
        <v>0</v>
      </c>
      <c r="AV23" s="19">
        <f t="shared" si="36"/>
        <v>0</v>
      </c>
      <c r="AW23" s="19">
        <f>Tiedot!B345</f>
        <v>0</v>
      </c>
      <c r="AX23" s="19">
        <f>Tiedot!C345</f>
        <v>0</v>
      </c>
      <c r="AY23" s="19">
        <f>Tiedot!D345</f>
        <v>0</v>
      </c>
      <c r="AZ23" s="19">
        <f>Tiedot!E345</f>
        <v>0</v>
      </c>
      <c r="BA23" s="19">
        <f>Tiedot!F345</f>
        <v>0</v>
      </c>
      <c r="BB23" s="19">
        <f>Tiedot!G345</f>
        <v>0</v>
      </c>
      <c r="BC23" s="19">
        <f>Tiedot!H345</f>
        <v>0</v>
      </c>
      <c r="BD23" s="19">
        <f>Tiedot!I345</f>
        <v>0</v>
      </c>
      <c r="BF23" s="29">
        <f>Tiedot!P344</f>
        <v>0</v>
      </c>
      <c r="BH23" s="19" t="e">
        <f>IF(SUM(Tiedot!#REF!)&gt;0, Tiedot!#REF!, "")</f>
        <v>#REF!</v>
      </c>
      <c r="BJ23">
        <f t="shared" si="37"/>
        <v>330</v>
      </c>
      <c r="BK23">
        <f t="shared" si="77"/>
        <v>332</v>
      </c>
      <c r="BL23">
        <f t="shared" si="77"/>
        <v>334</v>
      </c>
      <c r="BM23">
        <f t="shared" si="77"/>
        <v>336</v>
      </c>
      <c r="BN23">
        <f t="shared" si="77"/>
        <v>338</v>
      </c>
      <c r="BO23">
        <f t="shared" si="77"/>
        <v>340</v>
      </c>
      <c r="BP23">
        <f t="shared" si="38"/>
        <v>342</v>
      </c>
      <c r="BQ23">
        <f t="shared" si="75"/>
        <v>346</v>
      </c>
      <c r="BR23" s="19"/>
      <c r="BS23" s="186" t="str">
        <f t="shared" ca="1" si="39"/>
        <v/>
      </c>
      <c r="BT23" t="s">
        <v>111</v>
      </c>
      <c r="BU23" t="str">
        <f t="shared" si="40"/>
        <v>Tiedot!V330</v>
      </c>
      <c r="BV23" t="str">
        <f t="shared" si="41"/>
        <v>Tiedot!V332</v>
      </c>
      <c r="BW23" t="str">
        <f t="shared" si="42"/>
        <v>Tiedot!V334</v>
      </c>
      <c r="BX23" t="str">
        <f t="shared" si="43"/>
        <v>Tiedot!V336</v>
      </c>
      <c r="BY23" t="str">
        <f t="shared" si="44"/>
        <v>Tiedot!V338</v>
      </c>
      <c r="BZ23" t="str">
        <f t="shared" si="45"/>
        <v>Tiedot!V340</v>
      </c>
      <c r="CA23" t="str">
        <f t="shared" si="46"/>
        <v>Tiedot!V342</v>
      </c>
      <c r="CB23" t="str">
        <f t="shared" si="47"/>
        <v>Tiedot!V346</v>
      </c>
      <c r="CC23" s="185" t="str">
        <f t="shared" ca="1" si="48"/>
        <v/>
      </c>
      <c r="CD23" s="185" t="str">
        <f t="shared" ca="1" si="49"/>
        <v/>
      </c>
      <c r="CE23" s="185" t="str">
        <f t="shared" ca="1" si="50"/>
        <v/>
      </c>
      <c r="CF23" s="185" t="str">
        <f t="shared" ca="1" si="51"/>
        <v/>
      </c>
      <c r="CG23" s="185" t="str">
        <f t="shared" ca="1" si="52"/>
        <v/>
      </c>
      <c r="CH23" s="185" t="str">
        <f t="shared" ca="1" si="53"/>
        <v/>
      </c>
      <c r="CI23" s="185" t="str">
        <f t="shared" ca="1" si="54"/>
        <v/>
      </c>
      <c r="CJ23" s="185" t="str">
        <f t="shared" ca="1" si="55"/>
        <v/>
      </c>
      <c r="CK23">
        <f>CK20</f>
        <v>8</v>
      </c>
      <c r="CL23" s="206" t="s">
        <v>144</v>
      </c>
      <c r="CM23" s="207" t="str">
        <f t="shared" ca="1" si="56"/>
        <v/>
      </c>
      <c r="CN23" t="s">
        <v>115</v>
      </c>
      <c r="CO23" t="str">
        <f t="shared" si="6"/>
        <v>Tiedot!AW330</v>
      </c>
      <c r="CP23" t="str">
        <f t="shared" si="7"/>
        <v>Tiedot!AW332</v>
      </c>
      <c r="CQ23" t="str">
        <f t="shared" si="8"/>
        <v>Tiedot!AW334</v>
      </c>
      <c r="CR23" t="str">
        <f t="shared" si="9"/>
        <v>Tiedot!AW336</v>
      </c>
      <c r="CS23" t="str">
        <f t="shared" si="10"/>
        <v>Tiedot!AW338</v>
      </c>
      <c r="CT23" t="str">
        <f t="shared" si="11"/>
        <v>Tiedot!AW340</v>
      </c>
      <c r="CU23" t="str">
        <f t="shared" si="12"/>
        <v>Tiedot!AW342</v>
      </c>
      <c r="CV23" t="str">
        <f t="shared" si="13"/>
        <v>Tiedot!AW346</v>
      </c>
      <c r="CW23" s="184">
        <f t="shared" ca="1" si="14"/>
        <v>0</v>
      </c>
      <c r="CX23" s="184">
        <f t="shared" ca="1" si="15"/>
        <v>0</v>
      </c>
      <c r="CY23" s="184">
        <f t="shared" ca="1" si="16"/>
        <v>0</v>
      </c>
      <c r="CZ23" s="184">
        <f t="shared" ca="1" si="17"/>
        <v>0</v>
      </c>
      <c r="DA23" s="184">
        <f t="shared" ca="1" si="18"/>
        <v>0</v>
      </c>
      <c r="DB23" s="184">
        <f t="shared" ca="1" si="19"/>
        <v>0</v>
      </c>
      <c r="DC23" s="184">
        <f t="shared" ca="1" si="20"/>
        <v>0</v>
      </c>
      <c r="DD23" s="191">
        <f t="shared" ca="1" si="21"/>
        <v>0</v>
      </c>
      <c r="DE23" s="191" t="str">
        <f t="shared" ca="1" si="78"/>
        <v/>
      </c>
      <c r="DF23" s="172"/>
      <c r="DG23">
        <f t="shared" ca="1" si="57"/>
        <v>0</v>
      </c>
      <c r="DI23" s="172" t="s">
        <v>119</v>
      </c>
      <c r="DJ23">
        <f>DJ20</f>
        <v>8</v>
      </c>
      <c r="DK23" t="str">
        <f t="shared" si="74"/>
        <v>CX8</v>
      </c>
      <c r="DM23" s="191" t="str">
        <f t="shared" ca="1" si="58"/>
        <v/>
      </c>
      <c r="DN23" s="185" t="str">
        <f t="shared" ca="1" si="59"/>
        <v/>
      </c>
      <c r="DP23" s="172" t="s">
        <v>136</v>
      </c>
      <c r="DQ23" t="str">
        <f t="shared" si="23"/>
        <v>Tiedot!AU346</v>
      </c>
      <c r="DR23" t="str">
        <f t="shared" si="24"/>
        <v>Tiedot!AU345</v>
      </c>
      <c r="DS23">
        <f t="shared" ca="1" si="60"/>
        <v>0</v>
      </c>
      <c r="DT23">
        <f t="shared" ca="1" si="61"/>
        <v>0</v>
      </c>
      <c r="DV23" t="str">
        <f t="shared" ca="1" si="62"/>
        <v/>
      </c>
      <c r="DW23">
        <f t="shared" ca="1" si="73"/>
        <v>0</v>
      </c>
      <c r="DX23" s="202" t="s">
        <v>138</v>
      </c>
      <c r="DY23" s="172" t="s">
        <v>137</v>
      </c>
      <c r="DZ23" t="str">
        <f t="shared" si="25"/>
        <v>Tiedot!AN346</v>
      </c>
      <c r="EA23">
        <f t="shared" ca="1" si="70"/>
        <v>0</v>
      </c>
      <c r="EB23" s="172" t="str">
        <f t="shared" si="26"/>
        <v>Tiedot!AO346</v>
      </c>
      <c r="EC23">
        <f t="shared" ca="1" si="71"/>
        <v>0</v>
      </c>
      <c r="ED23" t="s">
        <v>140</v>
      </c>
      <c r="EE23" t="str">
        <f t="shared" si="27"/>
        <v>Tiedot!AH346</v>
      </c>
      <c r="EF23">
        <f t="shared" ca="1" si="63"/>
        <v>0</v>
      </c>
      <c r="EG23" t="str">
        <f t="shared" ca="1" si="64"/>
        <v/>
      </c>
      <c r="EH23" t="e">
        <f t="shared" ca="1" si="65"/>
        <v>#REF!</v>
      </c>
      <c r="EI23" s="172" t="s">
        <v>151</v>
      </c>
      <c r="EJ23" t="str">
        <f t="shared" si="66"/>
        <v>Tiedot!AM346</v>
      </c>
      <c r="EL23" t="str">
        <f t="shared" ca="1" si="28"/>
        <v/>
      </c>
      <c r="EN23">
        <f t="shared" si="72"/>
        <v>344</v>
      </c>
    </row>
    <row r="24" spans="1:144" x14ac:dyDescent="0.2">
      <c r="A24" s="74">
        <f t="shared" si="67"/>
        <v>9</v>
      </c>
      <c r="B24" s="75">
        <f t="shared" si="29"/>
        <v>0</v>
      </c>
      <c r="C24" s="76">
        <f t="shared" si="30"/>
        <v>0</v>
      </c>
      <c r="D24" s="77">
        <f t="shared" si="31"/>
        <v>0</v>
      </c>
      <c r="E24" s="77">
        <f t="shared" si="32"/>
        <v>0</v>
      </c>
      <c r="F24" s="78">
        <f t="shared" si="33"/>
        <v>0</v>
      </c>
      <c r="G24" s="169" t="str">
        <f t="shared" ca="1" si="0"/>
        <v/>
      </c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212">
        <f t="shared" si="76"/>
        <v>0</v>
      </c>
      <c r="AC24">
        <f t="shared" si="2"/>
        <v>9</v>
      </c>
      <c r="AD24" s="19">
        <v>19</v>
      </c>
      <c r="AE24" s="19">
        <f>Tiedot!B363</f>
        <v>0</v>
      </c>
      <c r="AF24" s="19">
        <f>Tiedot!C363</f>
        <v>0</v>
      </c>
      <c r="AG24" s="19">
        <f>Tiedot!D363</f>
        <v>0</v>
      </c>
      <c r="AH24" s="19">
        <f>Tiedot!E363</f>
        <v>0</v>
      </c>
      <c r="AI24" s="19">
        <f>Tiedot!F363</f>
        <v>0</v>
      </c>
      <c r="AJ24" s="19">
        <f>Tiedot!G363</f>
        <v>0</v>
      </c>
      <c r="AK24" s="19">
        <f>Tiedot!H363</f>
        <v>0</v>
      </c>
      <c r="AL24" s="19">
        <f>Tiedot!I363</f>
        <v>0</v>
      </c>
      <c r="AM24" s="19" t="str">
        <f>Tiedot!J363</f>
        <v/>
      </c>
      <c r="AN24" s="19" t="str">
        <f>Tiedot!K363</f>
        <v/>
      </c>
      <c r="AO24" s="19">
        <f>Tiedot!L363</f>
        <v>0</v>
      </c>
      <c r="AP24" s="19">
        <f>Tiedot!M363</f>
        <v>0</v>
      </c>
      <c r="AQ24" s="19">
        <f>Tiedot!N363</f>
        <v>0</v>
      </c>
      <c r="AR24" s="19">
        <f t="shared" ca="1" si="34"/>
        <v>0</v>
      </c>
      <c r="AS24" s="19">
        <f t="shared" ca="1" si="68"/>
        <v>0</v>
      </c>
      <c r="AT24" s="19">
        <f t="shared" ca="1" si="69"/>
        <v>0</v>
      </c>
      <c r="AU24" s="19">
        <f t="shared" si="35"/>
        <v>0</v>
      </c>
      <c r="AV24" s="19">
        <f t="shared" si="36"/>
        <v>0</v>
      </c>
      <c r="AW24" s="19">
        <f>Tiedot!B364</f>
        <v>0</v>
      </c>
      <c r="AX24" s="19">
        <f>Tiedot!C364</f>
        <v>0</v>
      </c>
      <c r="AY24" s="19">
        <f>Tiedot!D364</f>
        <v>0</v>
      </c>
      <c r="AZ24" s="19">
        <f>Tiedot!E364</f>
        <v>0</v>
      </c>
      <c r="BA24" s="19">
        <f>Tiedot!F364</f>
        <v>0</v>
      </c>
      <c r="BB24" s="19">
        <f>Tiedot!G364</f>
        <v>0</v>
      </c>
      <c r="BC24" s="19">
        <f>Tiedot!H364</f>
        <v>0</v>
      </c>
      <c r="BD24" s="19">
        <f>Tiedot!I364</f>
        <v>0</v>
      </c>
      <c r="BF24" s="29">
        <f>Tiedot!P363</f>
        <v>0</v>
      </c>
      <c r="BH24" s="19" t="e">
        <f>IF(SUM(Tiedot!#REF!)&gt;0, Tiedot!#REF!, "")</f>
        <v>#REF!</v>
      </c>
      <c r="BJ24">
        <f t="shared" si="37"/>
        <v>349</v>
      </c>
      <c r="BK24">
        <f t="shared" si="77"/>
        <v>351</v>
      </c>
      <c r="BL24">
        <f t="shared" si="77"/>
        <v>353</v>
      </c>
      <c r="BM24">
        <f t="shared" si="77"/>
        <v>355</v>
      </c>
      <c r="BN24">
        <f t="shared" si="77"/>
        <v>357</v>
      </c>
      <c r="BO24">
        <f t="shared" si="77"/>
        <v>359</v>
      </c>
      <c r="BP24">
        <f t="shared" si="38"/>
        <v>361</v>
      </c>
      <c r="BQ24">
        <f t="shared" si="75"/>
        <v>365</v>
      </c>
      <c r="BR24" s="19"/>
      <c r="BS24" s="186" t="str">
        <f t="shared" ca="1" si="39"/>
        <v/>
      </c>
      <c r="BT24" t="s">
        <v>111</v>
      </c>
      <c r="BU24" t="str">
        <f t="shared" si="40"/>
        <v>Tiedot!V349</v>
      </c>
      <c r="BV24" t="str">
        <f t="shared" si="41"/>
        <v>Tiedot!V351</v>
      </c>
      <c r="BW24" t="str">
        <f t="shared" si="42"/>
        <v>Tiedot!V353</v>
      </c>
      <c r="BX24" t="str">
        <f t="shared" si="43"/>
        <v>Tiedot!V355</v>
      </c>
      <c r="BY24" t="str">
        <f t="shared" si="44"/>
        <v>Tiedot!V357</v>
      </c>
      <c r="BZ24" t="str">
        <f t="shared" si="45"/>
        <v>Tiedot!V359</v>
      </c>
      <c r="CA24" t="str">
        <f t="shared" si="46"/>
        <v>Tiedot!V361</v>
      </c>
      <c r="CB24" t="str">
        <f t="shared" si="47"/>
        <v>Tiedot!V365</v>
      </c>
      <c r="CC24" s="185" t="str">
        <f t="shared" ca="1" si="48"/>
        <v/>
      </c>
      <c r="CD24" s="185" t="str">
        <f t="shared" ca="1" si="49"/>
        <v/>
      </c>
      <c r="CE24" s="185" t="str">
        <f t="shared" ca="1" si="50"/>
        <v/>
      </c>
      <c r="CF24" s="185" t="str">
        <f t="shared" ca="1" si="51"/>
        <v/>
      </c>
      <c r="CG24" s="185" t="str">
        <f t="shared" ca="1" si="52"/>
        <v/>
      </c>
      <c r="CH24" s="185" t="str">
        <f t="shared" ca="1" si="53"/>
        <v/>
      </c>
      <c r="CI24" s="185" t="str">
        <f t="shared" ca="1" si="54"/>
        <v/>
      </c>
      <c r="CJ24" s="185" t="str">
        <f t="shared" ca="1" si="55"/>
        <v/>
      </c>
      <c r="CK24">
        <f>CK20</f>
        <v>8</v>
      </c>
      <c r="CL24" s="206" t="s">
        <v>145</v>
      </c>
      <c r="CM24" s="207" t="str">
        <f t="shared" ca="1" si="56"/>
        <v/>
      </c>
      <c r="CN24" t="s">
        <v>115</v>
      </c>
      <c r="CO24" t="str">
        <f t="shared" si="6"/>
        <v>Tiedot!AW349</v>
      </c>
      <c r="CP24" t="str">
        <f t="shared" si="7"/>
        <v>Tiedot!AW351</v>
      </c>
      <c r="CQ24" t="str">
        <f t="shared" si="8"/>
        <v>Tiedot!AW353</v>
      </c>
      <c r="CR24" t="str">
        <f t="shared" si="9"/>
        <v>Tiedot!AW355</v>
      </c>
      <c r="CS24" t="str">
        <f t="shared" si="10"/>
        <v>Tiedot!AW357</v>
      </c>
      <c r="CT24" t="str">
        <f t="shared" si="11"/>
        <v>Tiedot!AW359</v>
      </c>
      <c r="CU24" t="str">
        <f t="shared" si="12"/>
        <v>Tiedot!AW361</v>
      </c>
      <c r="CV24" t="str">
        <f t="shared" si="13"/>
        <v>Tiedot!AW365</v>
      </c>
      <c r="CW24" s="184">
        <f t="shared" ca="1" si="14"/>
        <v>0</v>
      </c>
      <c r="CX24" s="184">
        <f t="shared" ca="1" si="15"/>
        <v>0</v>
      </c>
      <c r="CY24" s="184">
        <f t="shared" ca="1" si="16"/>
        <v>0</v>
      </c>
      <c r="CZ24" s="184">
        <f t="shared" ca="1" si="17"/>
        <v>0</v>
      </c>
      <c r="DA24" s="184">
        <f t="shared" ca="1" si="18"/>
        <v>0</v>
      </c>
      <c r="DB24" s="184">
        <f t="shared" ca="1" si="19"/>
        <v>0</v>
      </c>
      <c r="DC24" s="184">
        <f t="shared" ca="1" si="20"/>
        <v>0</v>
      </c>
      <c r="DD24" s="191">
        <f t="shared" ca="1" si="21"/>
        <v>0</v>
      </c>
      <c r="DE24" s="191" t="str">
        <f t="shared" ca="1" si="78"/>
        <v/>
      </c>
      <c r="DF24" s="172"/>
      <c r="DG24">
        <f t="shared" ca="1" si="57"/>
        <v>0</v>
      </c>
      <c r="DI24" s="172" t="s">
        <v>120</v>
      </c>
      <c r="DJ24">
        <f>DJ20</f>
        <v>8</v>
      </c>
      <c r="DK24" t="str">
        <f t="shared" si="74"/>
        <v>CY8</v>
      </c>
      <c r="DM24" s="191" t="str">
        <f t="shared" ca="1" si="58"/>
        <v/>
      </c>
      <c r="DN24" s="185" t="str">
        <f t="shared" ca="1" si="59"/>
        <v/>
      </c>
      <c r="DP24" s="172" t="s">
        <v>136</v>
      </c>
      <c r="DQ24" t="str">
        <f t="shared" si="23"/>
        <v>Tiedot!AU365</v>
      </c>
      <c r="DR24" t="str">
        <f t="shared" si="24"/>
        <v>Tiedot!AU364</v>
      </c>
      <c r="DS24">
        <f t="shared" ca="1" si="60"/>
        <v>0</v>
      </c>
      <c r="DT24">
        <f t="shared" ca="1" si="61"/>
        <v>0</v>
      </c>
      <c r="DV24" t="str">
        <f t="shared" ca="1" si="62"/>
        <v/>
      </c>
      <c r="DW24">
        <f t="shared" ca="1" si="73"/>
        <v>0</v>
      </c>
      <c r="DX24" s="202" t="s">
        <v>138</v>
      </c>
      <c r="DY24" s="172" t="s">
        <v>137</v>
      </c>
      <c r="DZ24" t="str">
        <f t="shared" si="25"/>
        <v>Tiedot!AN365</v>
      </c>
      <c r="EA24">
        <f t="shared" ca="1" si="70"/>
        <v>0</v>
      </c>
      <c r="EB24" s="172" t="str">
        <f t="shared" si="26"/>
        <v>Tiedot!AO365</v>
      </c>
      <c r="EC24">
        <f t="shared" ca="1" si="71"/>
        <v>0</v>
      </c>
      <c r="ED24" t="s">
        <v>140</v>
      </c>
      <c r="EE24" t="str">
        <f t="shared" si="27"/>
        <v>Tiedot!AH365</v>
      </c>
      <c r="EF24">
        <f t="shared" ca="1" si="63"/>
        <v>0</v>
      </c>
      <c r="EG24" t="str">
        <f t="shared" ca="1" si="64"/>
        <v/>
      </c>
      <c r="EH24" t="e">
        <f t="shared" ca="1" si="65"/>
        <v>#REF!</v>
      </c>
      <c r="EI24" s="172" t="s">
        <v>151</v>
      </c>
      <c r="EJ24" t="str">
        <f t="shared" si="66"/>
        <v>Tiedot!AM365</v>
      </c>
      <c r="EL24" t="str">
        <f t="shared" ca="1" si="28"/>
        <v/>
      </c>
      <c r="EN24">
        <f t="shared" si="72"/>
        <v>363</v>
      </c>
    </row>
    <row r="25" spans="1:144" x14ac:dyDescent="0.2">
      <c r="A25" s="74">
        <f t="shared" si="67"/>
        <v>10</v>
      </c>
      <c r="B25" s="75">
        <f t="shared" si="29"/>
        <v>0</v>
      </c>
      <c r="C25" s="76">
        <f t="shared" si="30"/>
        <v>0</v>
      </c>
      <c r="D25" s="77">
        <f t="shared" si="31"/>
        <v>0</v>
      </c>
      <c r="E25" s="77">
        <f t="shared" si="32"/>
        <v>0</v>
      </c>
      <c r="F25" s="78">
        <f t="shared" si="33"/>
        <v>0</v>
      </c>
      <c r="G25" s="169" t="str">
        <f t="shared" ca="1" si="0"/>
        <v/>
      </c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212">
        <f t="shared" si="76"/>
        <v>0</v>
      </c>
      <c r="AC25">
        <f t="shared" si="2"/>
        <v>10</v>
      </c>
      <c r="AD25" s="19">
        <v>20</v>
      </c>
      <c r="AE25" s="19">
        <f>Tiedot!B382</f>
        <v>0</v>
      </c>
      <c r="AF25" s="19">
        <f>Tiedot!C382</f>
        <v>0</v>
      </c>
      <c r="AG25" s="19">
        <f>Tiedot!D382</f>
        <v>0</v>
      </c>
      <c r="AH25" s="19">
        <f>Tiedot!E382</f>
        <v>0</v>
      </c>
      <c r="AI25" s="19">
        <f>Tiedot!F382</f>
        <v>0</v>
      </c>
      <c r="AJ25" s="19">
        <f>Tiedot!G382</f>
        <v>0</v>
      </c>
      <c r="AK25" s="19">
        <f>Tiedot!H382</f>
        <v>0</v>
      </c>
      <c r="AL25" s="19">
        <f>Tiedot!I382</f>
        <v>0</v>
      </c>
      <c r="AM25" s="19" t="str">
        <f>Tiedot!J382</f>
        <v/>
      </c>
      <c r="AN25" s="19" t="str">
        <f>Tiedot!K382</f>
        <v/>
      </c>
      <c r="AO25" s="19">
        <f>Tiedot!L382</f>
        <v>0</v>
      </c>
      <c r="AP25" s="19">
        <f>Tiedot!M382</f>
        <v>0</v>
      </c>
      <c r="AQ25" s="19">
        <f>Tiedot!N382</f>
        <v>0</v>
      </c>
      <c r="AR25" s="19">
        <f t="shared" ca="1" si="34"/>
        <v>0</v>
      </c>
      <c r="AS25" s="19">
        <f t="shared" ca="1" si="68"/>
        <v>0</v>
      </c>
      <c r="AT25" s="19">
        <f t="shared" ca="1" si="69"/>
        <v>0</v>
      </c>
      <c r="AU25" s="19">
        <f t="shared" si="35"/>
        <v>0</v>
      </c>
      <c r="AV25" s="19">
        <f t="shared" si="36"/>
        <v>0</v>
      </c>
      <c r="AW25" s="19">
        <f>Tiedot!B383</f>
        <v>0</v>
      </c>
      <c r="AX25" s="19">
        <f>Tiedot!C383</f>
        <v>0</v>
      </c>
      <c r="AY25" s="19">
        <f>Tiedot!D383</f>
        <v>0</v>
      </c>
      <c r="AZ25" s="19">
        <f>Tiedot!E383</f>
        <v>0</v>
      </c>
      <c r="BA25" s="19">
        <f>Tiedot!F383</f>
        <v>0</v>
      </c>
      <c r="BB25" s="19">
        <f>Tiedot!G383</f>
        <v>0</v>
      </c>
      <c r="BC25" s="19">
        <f>Tiedot!H383</f>
        <v>0</v>
      </c>
      <c r="BD25" s="19">
        <f>Tiedot!I383</f>
        <v>0</v>
      </c>
      <c r="BF25" s="29">
        <f>Tiedot!P382</f>
        <v>0</v>
      </c>
      <c r="BH25" s="19" t="e">
        <f>IF(SUM(Tiedot!#REF!)&gt;0, Tiedot!#REF!, "")</f>
        <v>#REF!</v>
      </c>
      <c r="BJ25">
        <f t="shared" si="37"/>
        <v>368</v>
      </c>
      <c r="BK25">
        <f t="shared" si="77"/>
        <v>370</v>
      </c>
      <c r="BL25">
        <f t="shared" si="77"/>
        <v>372</v>
      </c>
      <c r="BM25">
        <f t="shared" si="77"/>
        <v>374</v>
      </c>
      <c r="BN25">
        <f t="shared" si="77"/>
        <v>376</v>
      </c>
      <c r="BO25">
        <f t="shared" si="77"/>
        <v>378</v>
      </c>
      <c r="BP25">
        <f t="shared" si="38"/>
        <v>380</v>
      </c>
      <c r="BQ25">
        <f t="shared" si="75"/>
        <v>384</v>
      </c>
      <c r="BR25" s="19"/>
      <c r="BS25" s="186" t="str">
        <f t="shared" ca="1" si="39"/>
        <v/>
      </c>
      <c r="BT25" t="s">
        <v>111</v>
      </c>
      <c r="BU25" t="str">
        <f t="shared" si="40"/>
        <v>Tiedot!V368</v>
      </c>
      <c r="BV25" t="str">
        <f t="shared" si="41"/>
        <v>Tiedot!V370</v>
      </c>
      <c r="BW25" t="str">
        <f t="shared" si="42"/>
        <v>Tiedot!V372</v>
      </c>
      <c r="BX25" t="str">
        <f t="shared" si="43"/>
        <v>Tiedot!V374</v>
      </c>
      <c r="BY25" t="str">
        <f t="shared" si="44"/>
        <v>Tiedot!V376</v>
      </c>
      <c r="BZ25" t="str">
        <f t="shared" si="45"/>
        <v>Tiedot!V378</v>
      </c>
      <c r="CA25" t="str">
        <f t="shared" si="46"/>
        <v>Tiedot!V380</v>
      </c>
      <c r="CB25" t="str">
        <f t="shared" si="47"/>
        <v>Tiedot!V384</v>
      </c>
      <c r="CC25" s="185" t="str">
        <f t="shared" ca="1" si="48"/>
        <v/>
      </c>
      <c r="CD25" s="185" t="str">
        <f t="shared" ca="1" si="49"/>
        <v/>
      </c>
      <c r="CE25" s="185" t="str">
        <f t="shared" ca="1" si="50"/>
        <v/>
      </c>
      <c r="CF25" s="185" t="str">
        <f t="shared" ca="1" si="51"/>
        <v/>
      </c>
      <c r="CG25" s="185" t="str">
        <f t="shared" ca="1" si="52"/>
        <v/>
      </c>
      <c r="CH25" s="185" t="str">
        <f t="shared" ca="1" si="53"/>
        <v/>
      </c>
      <c r="CI25" s="185" t="str">
        <f t="shared" ca="1" si="54"/>
        <v/>
      </c>
      <c r="CJ25" s="185" t="str">
        <f t="shared" ca="1" si="55"/>
        <v/>
      </c>
      <c r="CK25">
        <f>CK20</f>
        <v>8</v>
      </c>
      <c r="CL25" s="206" t="s">
        <v>146</v>
      </c>
      <c r="CM25" s="207" t="str">
        <f t="shared" ca="1" si="56"/>
        <v/>
      </c>
      <c r="CN25" t="s">
        <v>115</v>
      </c>
      <c r="CO25" t="str">
        <f t="shared" si="6"/>
        <v>Tiedot!AW368</v>
      </c>
      <c r="CP25" t="str">
        <f t="shared" si="7"/>
        <v>Tiedot!AW370</v>
      </c>
      <c r="CQ25" t="str">
        <f t="shared" si="8"/>
        <v>Tiedot!AW372</v>
      </c>
      <c r="CR25" t="str">
        <f t="shared" si="9"/>
        <v>Tiedot!AW374</v>
      </c>
      <c r="CS25" t="str">
        <f t="shared" si="10"/>
        <v>Tiedot!AW376</v>
      </c>
      <c r="CT25" t="str">
        <f t="shared" si="11"/>
        <v>Tiedot!AW378</v>
      </c>
      <c r="CU25" t="str">
        <f t="shared" si="12"/>
        <v>Tiedot!AW380</v>
      </c>
      <c r="CV25" t="str">
        <f t="shared" si="13"/>
        <v>Tiedot!AW384</v>
      </c>
      <c r="CW25" s="184">
        <f t="shared" ca="1" si="14"/>
        <v>0</v>
      </c>
      <c r="CX25" s="184">
        <f t="shared" ca="1" si="15"/>
        <v>0</v>
      </c>
      <c r="CY25" s="184">
        <f t="shared" ca="1" si="16"/>
        <v>0</v>
      </c>
      <c r="CZ25" s="184">
        <f t="shared" ca="1" si="17"/>
        <v>0</v>
      </c>
      <c r="DA25" s="184">
        <f t="shared" ca="1" si="18"/>
        <v>0</v>
      </c>
      <c r="DB25" s="184">
        <f t="shared" ca="1" si="19"/>
        <v>0</v>
      </c>
      <c r="DC25" s="184">
        <f t="shared" ca="1" si="20"/>
        <v>0</v>
      </c>
      <c r="DD25" s="191">
        <f t="shared" ca="1" si="21"/>
        <v>0</v>
      </c>
      <c r="DE25" s="191" t="str">
        <f t="shared" ca="1" si="78"/>
        <v/>
      </c>
      <c r="DF25" s="172"/>
      <c r="DG25">
        <f t="shared" ca="1" si="57"/>
        <v>0</v>
      </c>
      <c r="DI25" s="172" t="s">
        <v>148</v>
      </c>
      <c r="DJ25">
        <f>DJ20</f>
        <v>8</v>
      </c>
      <c r="DK25" t="str">
        <f t="shared" si="74"/>
        <v>CZ8</v>
      </c>
      <c r="DM25" s="191" t="str">
        <f t="shared" ca="1" si="58"/>
        <v/>
      </c>
      <c r="DN25" s="185" t="str">
        <f t="shared" ca="1" si="59"/>
        <v/>
      </c>
      <c r="DP25" s="172" t="s">
        <v>136</v>
      </c>
      <c r="DQ25" t="str">
        <f t="shared" si="23"/>
        <v>Tiedot!AU384</v>
      </c>
      <c r="DR25" t="str">
        <f t="shared" si="24"/>
        <v>Tiedot!AU383</v>
      </c>
      <c r="DS25">
        <f t="shared" ca="1" si="60"/>
        <v>0</v>
      </c>
      <c r="DT25">
        <f t="shared" ca="1" si="61"/>
        <v>0</v>
      </c>
      <c r="DV25" t="str">
        <f t="shared" ca="1" si="62"/>
        <v/>
      </c>
      <c r="DW25">
        <f t="shared" ca="1" si="73"/>
        <v>0</v>
      </c>
      <c r="DX25" s="202" t="s">
        <v>138</v>
      </c>
      <c r="DY25" s="172" t="s">
        <v>137</v>
      </c>
      <c r="DZ25" t="str">
        <f t="shared" si="25"/>
        <v>Tiedot!AN384</v>
      </c>
      <c r="EA25">
        <f t="shared" ca="1" si="70"/>
        <v>0</v>
      </c>
      <c r="EB25" s="172" t="str">
        <f t="shared" si="26"/>
        <v>Tiedot!AO384</v>
      </c>
      <c r="EC25">
        <f t="shared" ca="1" si="71"/>
        <v>0</v>
      </c>
      <c r="ED25" t="s">
        <v>140</v>
      </c>
      <c r="EE25" t="str">
        <f t="shared" si="27"/>
        <v>Tiedot!AH384</v>
      </c>
      <c r="EF25">
        <f t="shared" ca="1" si="63"/>
        <v>0</v>
      </c>
      <c r="EG25" t="str">
        <f t="shared" ca="1" si="64"/>
        <v/>
      </c>
      <c r="EH25" t="e">
        <f t="shared" ca="1" si="65"/>
        <v>#REF!</v>
      </c>
      <c r="EI25" s="172" t="s">
        <v>151</v>
      </c>
      <c r="EJ25" t="str">
        <f t="shared" si="66"/>
        <v>Tiedot!AM384</v>
      </c>
      <c r="EL25" t="str">
        <f t="shared" ca="1" si="28"/>
        <v/>
      </c>
      <c r="EN25">
        <f t="shared" si="72"/>
        <v>382</v>
      </c>
    </row>
    <row r="26" spans="1:144" x14ac:dyDescent="0.2">
      <c r="A26" s="74">
        <f t="shared" si="67"/>
        <v>11</v>
      </c>
      <c r="B26" s="75">
        <f t="shared" si="29"/>
        <v>0</v>
      </c>
      <c r="C26" s="76">
        <f t="shared" si="30"/>
        <v>0</v>
      </c>
      <c r="D26" s="77">
        <f t="shared" si="31"/>
        <v>0</v>
      </c>
      <c r="E26" s="77">
        <f t="shared" si="32"/>
        <v>0</v>
      </c>
      <c r="F26" s="78">
        <f t="shared" si="33"/>
        <v>0</v>
      </c>
      <c r="G26" s="169" t="str">
        <f t="shared" ca="1" si="0"/>
        <v/>
      </c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212">
        <f t="shared" si="76"/>
        <v>0</v>
      </c>
      <c r="AC26">
        <f t="shared" si="2"/>
        <v>11</v>
      </c>
      <c r="AD26" s="19">
        <v>21</v>
      </c>
      <c r="AE26" s="19">
        <f>Tiedot!B401</f>
        <v>0</v>
      </c>
      <c r="AF26" s="19">
        <f>Tiedot!C401</f>
        <v>0</v>
      </c>
      <c r="AG26" s="19">
        <f>Tiedot!D401</f>
        <v>0</v>
      </c>
      <c r="AH26" s="19">
        <f>Tiedot!E401</f>
        <v>0</v>
      </c>
      <c r="AI26" s="19">
        <f>Tiedot!F401</f>
        <v>0</v>
      </c>
      <c r="AJ26" s="19">
        <f>Tiedot!G401</f>
        <v>0</v>
      </c>
      <c r="AK26" s="19">
        <f>Tiedot!H401</f>
        <v>0</v>
      </c>
      <c r="AL26" s="19">
        <f>Tiedot!I401</f>
        <v>0</v>
      </c>
      <c r="AM26" s="19" t="str">
        <f>Tiedot!J401</f>
        <v/>
      </c>
      <c r="AN26" s="19" t="str">
        <f>Tiedot!K401</f>
        <v/>
      </c>
      <c r="AO26" s="19">
        <f>Tiedot!L401</f>
        <v>0</v>
      </c>
      <c r="AP26" s="19">
        <f>Tiedot!M401</f>
        <v>0</v>
      </c>
      <c r="AQ26" s="19">
        <f>Tiedot!N401</f>
        <v>0</v>
      </c>
      <c r="AR26" s="19">
        <f t="shared" ca="1" si="34"/>
        <v>0</v>
      </c>
      <c r="AS26" s="19">
        <f t="shared" ca="1" si="68"/>
        <v>0</v>
      </c>
      <c r="AT26" s="19">
        <f t="shared" ca="1" si="69"/>
        <v>0</v>
      </c>
      <c r="AU26" s="19">
        <f t="shared" si="35"/>
        <v>0</v>
      </c>
      <c r="AV26" s="19">
        <f t="shared" si="36"/>
        <v>0</v>
      </c>
      <c r="AW26" s="19">
        <f>Tiedot!B402</f>
        <v>0</v>
      </c>
      <c r="AX26" s="19">
        <f>Tiedot!C402</f>
        <v>0</v>
      </c>
      <c r="AY26" s="19">
        <f>Tiedot!D402</f>
        <v>0</v>
      </c>
      <c r="AZ26" s="19">
        <f>Tiedot!E402</f>
        <v>0</v>
      </c>
      <c r="BA26" s="19">
        <f>Tiedot!F402</f>
        <v>0</v>
      </c>
      <c r="BB26" s="19">
        <f>Tiedot!G402</f>
        <v>0</v>
      </c>
      <c r="BC26" s="19">
        <f>Tiedot!H402</f>
        <v>0</v>
      </c>
      <c r="BD26" s="19">
        <f>Tiedot!I402</f>
        <v>0</v>
      </c>
      <c r="BF26" s="29">
        <f>Tiedot!P401</f>
        <v>0</v>
      </c>
      <c r="BH26" s="19" t="e">
        <f>IF(SUM(Tiedot!#REF!)&gt;0, Tiedot!#REF!, "")</f>
        <v>#REF!</v>
      </c>
      <c r="BJ26">
        <f t="shared" si="37"/>
        <v>387</v>
      </c>
      <c r="BK26">
        <f t="shared" ref="BK26:BO35" si="79">BJ26+2</f>
        <v>389</v>
      </c>
      <c r="BL26">
        <f t="shared" si="79"/>
        <v>391</v>
      </c>
      <c r="BM26">
        <f t="shared" si="79"/>
        <v>393</v>
      </c>
      <c r="BN26">
        <f t="shared" si="79"/>
        <v>395</v>
      </c>
      <c r="BO26">
        <f t="shared" si="79"/>
        <v>397</v>
      </c>
      <c r="BP26">
        <f t="shared" si="38"/>
        <v>399</v>
      </c>
      <c r="BQ26">
        <f t="shared" si="75"/>
        <v>403</v>
      </c>
      <c r="BR26" s="19"/>
      <c r="BS26" s="186" t="str">
        <f t="shared" ca="1" si="39"/>
        <v/>
      </c>
      <c r="BT26" t="s">
        <v>111</v>
      </c>
      <c r="BU26" t="str">
        <f t="shared" si="40"/>
        <v>Tiedot!V387</v>
      </c>
      <c r="BV26" t="str">
        <f t="shared" si="41"/>
        <v>Tiedot!V389</v>
      </c>
      <c r="BW26" t="str">
        <f t="shared" si="42"/>
        <v>Tiedot!V391</v>
      </c>
      <c r="BX26" t="str">
        <f t="shared" si="43"/>
        <v>Tiedot!V393</v>
      </c>
      <c r="BY26" t="str">
        <f t="shared" si="44"/>
        <v>Tiedot!V395</v>
      </c>
      <c r="BZ26" t="str">
        <f t="shared" si="45"/>
        <v>Tiedot!V397</v>
      </c>
      <c r="CA26" t="str">
        <f t="shared" si="46"/>
        <v>Tiedot!V399</v>
      </c>
      <c r="CB26" t="str">
        <f t="shared" si="47"/>
        <v>Tiedot!V403</v>
      </c>
      <c r="CC26" s="185" t="str">
        <f t="shared" ca="1" si="48"/>
        <v/>
      </c>
      <c r="CD26" s="185" t="str">
        <f t="shared" ca="1" si="49"/>
        <v/>
      </c>
      <c r="CE26" s="185" t="str">
        <f t="shared" ca="1" si="50"/>
        <v/>
      </c>
      <c r="CF26" s="185" t="str">
        <f t="shared" ca="1" si="51"/>
        <v/>
      </c>
      <c r="CG26" s="185" t="str">
        <f t="shared" ca="1" si="52"/>
        <v/>
      </c>
      <c r="CH26" s="185" t="str">
        <f t="shared" ca="1" si="53"/>
        <v/>
      </c>
      <c r="CI26" s="185" t="str">
        <f t="shared" ca="1" si="54"/>
        <v/>
      </c>
      <c r="CJ26" s="185" t="str">
        <f t="shared" ca="1" si="55"/>
        <v/>
      </c>
      <c r="CK26">
        <f>CK20</f>
        <v>8</v>
      </c>
      <c r="CL26" s="206" t="s">
        <v>147</v>
      </c>
      <c r="CM26" s="207" t="str">
        <f t="shared" ca="1" si="56"/>
        <v/>
      </c>
      <c r="CN26" t="s">
        <v>115</v>
      </c>
      <c r="CO26" t="str">
        <f t="shared" si="6"/>
        <v>Tiedot!AW387</v>
      </c>
      <c r="CP26" t="str">
        <f t="shared" si="7"/>
        <v>Tiedot!AW389</v>
      </c>
      <c r="CQ26" t="str">
        <f t="shared" si="8"/>
        <v>Tiedot!AW391</v>
      </c>
      <c r="CR26" t="str">
        <f t="shared" si="9"/>
        <v>Tiedot!AW393</v>
      </c>
      <c r="CS26" t="str">
        <f t="shared" si="10"/>
        <v>Tiedot!AW395</v>
      </c>
      <c r="CT26" t="str">
        <f t="shared" si="11"/>
        <v>Tiedot!AW397</v>
      </c>
      <c r="CU26" t="str">
        <f t="shared" si="12"/>
        <v>Tiedot!AW399</v>
      </c>
      <c r="CV26" t="str">
        <f t="shared" si="13"/>
        <v>Tiedot!AW403</v>
      </c>
      <c r="CW26" s="184">
        <f t="shared" ca="1" si="14"/>
        <v>0</v>
      </c>
      <c r="CX26" s="184">
        <f t="shared" ca="1" si="15"/>
        <v>0</v>
      </c>
      <c r="CY26" s="184">
        <f t="shared" ca="1" si="16"/>
        <v>0</v>
      </c>
      <c r="CZ26" s="184">
        <f t="shared" ca="1" si="17"/>
        <v>0</v>
      </c>
      <c r="DA26" s="184">
        <f t="shared" ca="1" si="18"/>
        <v>0</v>
      </c>
      <c r="DB26" s="184">
        <f t="shared" ca="1" si="19"/>
        <v>0</v>
      </c>
      <c r="DC26" s="184">
        <f t="shared" ca="1" si="20"/>
        <v>0</v>
      </c>
      <c r="DD26" s="191">
        <f t="shared" ca="1" si="21"/>
        <v>0</v>
      </c>
      <c r="DE26" s="191" t="str">
        <f t="shared" ca="1" si="78"/>
        <v/>
      </c>
      <c r="DF26" s="172"/>
      <c r="DG26">
        <f t="shared" ca="1" si="57"/>
        <v>0</v>
      </c>
      <c r="DI26" s="172" t="s">
        <v>149</v>
      </c>
      <c r="DJ26">
        <f>DJ20</f>
        <v>8</v>
      </c>
      <c r="DK26" t="str">
        <f t="shared" si="74"/>
        <v>DA8</v>
      </c>
      <c r="DM26" s="191" t="str">
        <f t="shared" ca="1" si="58"/>
        <v/>
      </c>
      <c r="DN26" s="185" t="str">
        <f t="shared" ca="1" si="59"/>
        <v/>
      </c>
      <c r="DP26" s="172" t="s">
        <v>136</v>
      </c>
      <c r="DQ26" t="str">
        <f t="shared" si="23"/>
        <v>Tiedot!AU403</v>
      </c>
      <c r="DR26" t="str">
        <f t="shared" si="24"/>
        <v>Tiedot!AU402</v>
      </c>
      <c r="DS26">
        <f t="shared" ca="1" si="60"/>
        <v>0</v>
      </c>
      <c r="DT26">
        <f t="shared" ca="1" si="61"/>
        <v>0</v>
      </c>
      <c r="DV26" t="str">
        <f t="shared" ca="1" si="62"/>
        <v/>
      </c>
      <c r="DW26">
        <f t="shared" ca="1" si="73"/>
        <v>0</v>
      </c>
      <c r="DX26" s="202" t="s">
        <v>138</v>
      </c>
      <c r="DY26" s="172" t="s">
        <v>137</v>
      </c>
      <c r="DZ26" t="str">
        <f t="shared" si="25"/>
        <v>Tiedot!AN403</v>
      </c>
      <c r="EA26">
        <f t="shared" ca="1" si="70"/>
        <v>0</v>
      </c>
      <c r="EB26" s="172" t="str">
        <f t="shared" si="26"/>
        <v>Tiedot!AO403</v>
      </c>
      <c r="EC26">
        <f t="shared" ca="1" si="71"/>
        <v>0</v>
      </c>
      <c r="ED26" t="s">
        <v>140</v>
      </c>
      <c r="EE26" t="str">
        <f t="shared" si="27"/>
        <v>Tiedot!AH403</v>
      </c>
      <c r="EF26">
        <f t="shared" ca="1" si="63"/>
        <v>0</v>
      </c>
      <c r="EG26" t="str">
        <f t="shared" ca="1" si="64"/>
        <v/>
      </c>
      <c r="EH26" t="e">
        <f t="shared" ca="1" si="65"/>
        <v>#REF!</v>
      </c>
      <c r="EI26" s="172" t="s">
        <v>151</v>
      </c>
      <c r="EJ26" t="str">
        <f t="shared" si="66"/>
        <v>Tiedot!AM403</v>
      </c>
      <c r="EL26" t="str">
        <f t="shared" ca="1" si="28"/>
        <v/>
      </c>
      <c r="EN26">
        <f t="shared" si="72"/>
        <v>401</v>
      </c>
    </row>
    <row r="27" spans="1:144" x14ac:dyDescent="0.2">
      <c r="A27" s="74">
        <f t="shared" si="67"/>
        <v>12</v>
      </c>
      <c r="B27" s="75">
        <f t="shared" si="29"/>
        <v>0</v>
      </c>
      <c r="C27" s="76">
        <f t="shared" si="30"/>
        <v>0</v>
      </c>
      <c r="D27" s="77">
        <f t="shared" si="31"/>
        <v>0</v>
      </c>
      <c r="E27" s="77">
        <f t="shared" si="32"/>
        <v>0</v>
      </c>
      <c r="F27" s="78">
        <f t="shared" si="33"/>
        <v>0</v>
      </c>
      <c r="G27" s="169" t="str">
        <f t="shared" ca="1" si="0"/>
        <v/>
      </c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212">
        <f t="shared" si="76"/>
        <v>0</v>
      </c>
      <c r="AC27">
        <f t="shared" si="2"/>
        <v>12</v>
      </c>
      <c r="AD27" s="19">
        <v>22</v>
      </c>
      <c r="AE27" s="19">
        <f>Tiedot!B420</f>
        <v>0</v>
      </c>
      <c r="AF27" s="19">
        <f>Tiedot!C420</f>
        <v>0</v>
      </c>
      <c r="AG27" s="19">
        <f>Tiedot!D420</f>
        <v>0</v>
      </c>
      <c r="AH27" s="19">
        <f>Tiedot!E420</f>
        <v>0</v>
      </c>
      <c r="AI27" s="19">
        <f>Tiedot!F420</f>
        <v>0</v>
      </c>
      <c r="AJ27" s="19">
        <f>Tiedot!G420</f>
        <v>0</v>
      </c>
      <c r="AK27" s="19">
        <f>Tiedot!H420</f>
        <v>0</v>
      </c>
      <c r="AL27" s="19">
        <f>Tiedot!I420</f>
        <v>0</v>
      </c>
      <c r="AM27" s="19" t="str">
        <f>Tiedot!J420</f>
        <v/>
      </c>
      <c r="AN27" s="19" t="str">
        <f>Tiedot!K420</f>
        <v/>
      </c>
      <c r="AO27" s="19">
        <f>Tiedot!L420</f>
        <v>0</v>
      </c>
      <c r="AP27" s="19">
        <f>Tiedot!M420</f>
        <v>0</v>
      </c>
      <c r="AQ27" s="19">
        <f>Tiedot!N420</f>
        <v>0</v>
      </c>
      <c r="AR27" s="19">
        <f t="shared" ca="1" si="34"/>
        <v>0</v>
      </c>
      <c r="AS27" s="19">
        <f t="shared" ca="1" si="68"/>
        <v>0</v>
      </c>
      <c r="AT27" s="19">
        <f t="shared" ca="1" si="69"/>
        <v>0</v>
      </c>
      <c r="AU27" s="19">
        <f t="shared" si="35"/>
        <v>0</v>
      </c>
      <c r="AV27" s="19">
        <f t="shared" si="36"/>
        <v>0</v>
      </c>
      <c r="AW27" s="19">
        <f>Tiedot!B421</f>
        <v>0</v>
      </c>
      <c r="AX27" s="19">
        <f>Tiedot!C421</f>
        <v>0</v>
      </c>
      <c r="AY27" s="19">
        <f>Tiedot!D421</f>
        <v>0</v>
      </c>
      <c r="AZ27" s="19">
        <f>Tiedot!E421</f>
        <v>0</v>
      </c>
      <c r="BA27" s="19">
        <f>Tiedot!F421</f>
        <v>0</v>
      </c>
      <c r="BB27" s="19">
        <f>Tiedot!G421</f>
        <v>0</v>
      </c>
      <c r="BC27" s="19">
        <f>Tiedot!H421</f>
        <v>0</v>
      </c>
      <c r="BD27" s="19">
        <f>Tiedot!I421</f>
        <v>0</v>
      </c>
      <c r="BF27" s="29">
        <f>Tiedot!P420</f>
        <v>0</v>
      </c>
      <c r="BH27" s="19" t="e">
        <f>IF(SUM(Tiedot!#REF!)&gt;0, Tiedot!#REF!, "")</f>
        <v>#REF!</v>
      </c>
      <c r="BJ27">
        <f t="shared" si="37"/>
        <v>406</v>
      </c>
      <c r="BK27">
        <f t="shared" si="79"/>
        <v>408</v>
      </c>
      <c r="BL27">
        <f t="shared" si="79"/>
        <v>410</v>
      </c>
      <c r="BM27">
        <f t="shared" si="79"/>
        <v>412</v>
      </c>
      <c r="BN27">
        <f t="shared" si="79"/>
        <v>414</v>
      </c>
      <c r="BO27">
        <f t="shared" si="79"/>
        <v>416</v>
      </c>
      <c r="BP27">
        <f t="shared" si="38"/>
        <v>418</v>
      </c>
      <c r="BQ27">
        <f t="shared" si="75"/>
        <v>422</v>
      </c>
      <c r="BR27" s="19"/>
      <c r="BS27" s="186" t="str">
        <f t="shared" ca="1" si="39"/>
        <v/>
      </c>
      <c r="BT27" t="s">
        <v>111</v>
      </c>
      <c r="BU27" t="str">
        <f t="shared" si="40"/>
        <v>Tiedot!V406</v>
      </c>
      <c r="BV27" t="str">
        <f t="shared" si="41"/>
        <v>Tiedot!V408</v>
      </c>
      <c r="BW27" t="str">
        <f t="shared" si="42"/>
        <v>Tiedot!V410</v>
      </c>
      <c r="BX27" t="str">
        <f t="shared" si="43"/>
        <v>Tiedot!V412</v>
      </c>
      <c r="BY27" t="str">
        <f t="shared" si="44"/>
        <v>Tiedot!V414</v>
      </c>
      <c r="BZ27" t="str">
        <f t="shared" si="45"/>
        <v>Tiedot!V416</v>
      </c>
      <c r="CA27" t="str">
        <f t="shared" si="46"/>
        <v>Tiedot!V418</v>
      </c>
      <c r="CB27" t="str">
        <f t="shared" si="47"/>
        <v>Tiedot!V422</v>
      </c>
      <c r="CC27" s="185" t="str">
        <f t="shared" ca="1" si="48"/>
        <v/>
      </c>
      <c r="CD27" s="185" t="str">
        <f t="shared" ca="1" si="49"/>
        <v/>
      </c>
      <c r="CE27" s="185" t="str">
        <f t="shared" ca="1" si="50"/>
        <v/>
      </c>
      <c r="CF27" s="185" t="str">
        <f t="shared" ca="1" si="51"/>
        <v/>
      </c>
      <c r="CG27" s="185" t="str">
        <f t="shared" ca="1" si="52"/>
        <v/>
      </c>
      <c r="CH27" s="185" t="str">
        <f t="shared" ca="1" si="53"/>
        <v/>
      </c>
      <c r="CI27" s="185" t="str">
        <f t="shared" ca="1" si="54"/>
        <v/>
      </c>
      <c r="CJ27" s="185" t="str">
        <f t="shared" ca="1" si="55"/>
        <v/>
      </c>
      <c r="CK27">
        <f>CK20+1</f>
        <v>9</v>
      </c>
      <c r="CL27" s="206" t="s">
        <v>141</v>
      </c>
      <c r="CM27" s="207" t="str">
        <f t="shared" ca="1" si="56"/>
        <v>Tiedot!V76</v>
      </c>
      <c r="CN27" t="s">
        <v>115</v>
      </c>
      <c r="CO27" t="str">
        <f t="shared" si="6"/>
        <v>Tiedot!AW406</v>
      </c>
      <c r="CP27" t="str">
        <f t="shared" si="7"/>
        <v>Tiedot!AW408</v>
      </c>
      <c r="CQ27" t="str">
        <f t="shared" si="8"/>
        <v>Tiedot!AW410</v>
      </c>
      <c r="CR27" t="str">
        <f t="shared" si="9"/>
        <v>Tiedot!AW412</v>
      </c>
      <c r="CS27" t="str">
        <f t="shared" si="10"/>
        <v>Tiedot!AW414</v>
      </c>
      <c r="CT27" t="str">
        <f t="shared" si="11"/>
        <v>Tiedot!AW416</v>
      </c>
      <c r="CU27" t="str">
        <f t="shared" si="12"/>
        <v>Tiedot!AW418</v>
      </c>
      <c r="CV27" t="str">
        <f t="shared" si="13"/>
        <v>Tiedot!AW422</v>
      </c>
      <c r="CW27" s="184">
        <f t="shared" ca="1" si="14"/>
        <v>0</v>
      </c>
      <c r="CX27" s="184">
        <f t="shared" ca="1" si="15"/>
        <v>0</v>
      </c>
      <c r="CY27" s="184">
        <f t="shared" ca="1" si="16"/>
        <v>0</v>
      </c>
      <c r="CZ27" s="184">
        <f t="shared" ca="1" si="17"/>
        <v>0</v>
      </c>
      <c r="DA27" s="184">
        <f t="shared" ca="1" si="18"/>
        <v>0</v>
      </c>
      <c r="DB27" s="184">
        <f t="shared" ca="1" si="19"/>
        <v>0</v>
      </c>
      <c r="DC27" s="184">
        <f t="shared" ca="1" si="20"/>
        <v>0</v>
      </c>
      <c r="DD27" s="191">
        <f t="shared" ca="1" si="21"/>
        <v>0</v>
      </c>
      <c r="DE27" s="191" t="str">
        <f t="shared" ca="1" si="78"/>
        <v/>
      </c>
      <c r="DF27" s="172"/>
      <c r="DG27" t="str">
        <f t="shared" ca="1" si="57"/>
        <v>Tiedot!AW76</v>
      </c>
      <c r="DI27" s="172" t="s">
        <v>116</v>
      </c>
      <c r="DJ27">
        <f>DJ20+1</f>
        <v>9</v>
      </c>
      <c r="DK27" t="str">
        <f t="shared" si="74"/>
        <v>CU9</v>
      </c>
      <c r="DM27" s="191" t="str">
        <f t="shared" ca="1" si="58"/>
        <v/>
      </c>
      <c r="DN27" s="185" t="str">
        <f t="shared" ca="1" si="59"/>
        <v/>
      </c>
      <c r="DP27" s="172" t="s">
        <v>136</v>
      </c>
      <c r="DQ27" t="str">
        <f t="shared" si="23"/>
        <v>Tiedot!AU422</v>
      </c>
      <c r="DR27" t="str">
        <f t="shared" si="24"/>
        <v>Tiedot!AU421</v>
      </c>
      <c r="DS27">
        <f t="shared" ca="1" si="60"/>
        <v>0</v>
      </c>
      <c r="DT27">
        <f t="shared" ca="1" si="61"/>
        <v>0</v>
      </c>
      <c r="DV27" t="str">
        <f t="shared" ca="1" si="62"/>
        <v/>
      </c>
      <c r="DW27">
        <f t="shared" ca="1" si="73"/>
        <v>0</v>
      </c>
      <c r="DX27" s="202" t="s">
        <v>138</v>
      </c>
      <c r="DY27" s="172" t="s">
        <v>137</v>
      </c>
      <c r="DZ27" t="str">
        <f t="shared" si="25"/>
        <v>Tiedot!AN422</v>
      </c>
      <c r="EA27">
        <f t="shared" ca="1" si="70"/>
        <v>0</v>
      </c>
      <c r="EB27" s="172" t="str">
        <f t="shared" si="26"/>
        <v>Tiedot!AO422</v>
      </c>
      <c r="EC27">
        <f t="shared" ca="1" si="71"/>
        <v>0</v>
      </c>
      <c r="ED27" t="s">
        <v>140</v>
      </c>
      <c r="EE27" t="str">
        <f t="shared" si="27"/>
        <v>Tiedot!AH422</v>
      </c>
      <c r="EF27">
        <f t="shared" ca="1" si="63"/>
        <v>0</v>
      </c>
      <c r="EG27" t="str">
        <f t="shared" ca="1" si="64"/>
        <v/>
      </c>
      <c r="EH27" t="e">
        <f t="shared" ca="1" si="65"/>
        <v>#REF!</v>
      </c>
      <c r="EI27" s="172" t="s">
        <v>151</v>
      </c>
      <c r="EJ27" t="str">
        <f t="shared" si="66"/>
        <v>Tiedot!AM422</v>
      </c>
      <c r="EL27" t="str">
        <f t="shared" ca="1" si="28"/>
        <v/>
      </c>
      <c r="EN27">
        <f t="shared" si="72"/>
        <v>420</v>
      </c>
    </row>
    <row r="28" spans="1:144" x14ac:dyDescent="0.2">
      <c r="A28" s="74">
        <f t="shared" si="67"/>
        <v>13</v>
      </c>
      <c r="B28" s="75">
        <f t="shared" si="29"/>
        <v>0</v>
      </c>
      <c r="C28" s="76">
        <f t="shared" si="30"/>
        <v>0</v>
      </c>
      <c r="D28" s="77">
        <f t="shared" si="31"/>
        <v>0</v>
      </c>
      <c r="E28" s="77">
        <f t="shared" si="32"/>
        <v>0</v>
      </c>
      <c r="F28" s="78">
        <f t="shared" si="33"/>
        <v>0</v>
      </c>
      <c r="G28" s="169" t="str">
        <f t="shared" ca="1" si="0"/>
        <v/>
      </c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212">
        <f t="shared" si="76"/>
        <v>0</v>
      </c>
      <c r="AC28">
        <f t="shared" si="2"/>
        <v>13</v>
      </c>
      <c r="AD28" s="19">
        <v>23</v>
      </c>
      <c r="AE28" s="19">
        <f>Tiedot!B439</f>
        <v>0</v>
      </c>
      <c r="AF28" s="19">
        <f>Tiedot!C439</f>
        <v>0</v>
      </c>
      <c r="AG28" s="19">
        <f>Tiedot!D439</f>
        <v>0</v>
      </c>
      <c r="AH28" s="19">
        <f>Tiedot!E439</f>
        <v>0</v>
      </c>
      <c r="AI28" s="19">
        <f>Tiedot!F439</f>
        <v>0</v>
      </c>
      <c r="AJ28" s="19">
        <f>Tiedot!G439</f>
        <v>0</v>
      </c>
      <c r="AK28" s="19">
        <f>Tiedot!H439</f>
        <v>0</v>
      </c>
      <c r="AL28" s="19">
        <f>Tiedot!I439</f>
        <v>0</v>
      </c>
      <c r="AM28" s="19" t="str">
        <f>Tiedot!J439</f>
        <v/>
      </c>
      <c r="AN28" s="19" t="str">
        <f>Tiedot!K439</f>
        <v/>
      </c>
      <c r="AO28" s="19">
        <f>Tiedot!L439</f>
        <v>0</v>
      </c>
      <c r="AP28" s="19">
        <f>Tiedot!M439</f>
        <v>0</v>
      </c>
      <c r="AQ28" s="19">
        <f>Tiedot!N439</f>
        <v>0</v>
      </c>
      <c r="AR28" s="19">
        <f t="shared" ca="1" si="34"/>
        <v>0</v>
      </c>
      <c r="AS28" s="19">
        <f t="shared" ca="1" si="68"/>
        <v>0</v>
      </c>
      <c r="AT28" s="19">
        <f t="shared" ca="1" si="69"/>
        <v>0</v>
      </c>
      <c r="AU28" s="19">
        <f t="shared" si="35"/>
        <v>0</v>
      </c>
      <c r="AV28" s="19">
        <f t="shared" si="36"/>
        <v>0</v>
      </c>
      <c r="AW28" s="19">
        <f>Tiedot!B440</f>
        <v>0</v>
      </c>
      <c r="AX28" s="19">
        <f>Tiedot!C440</f>
        <v>0</v>
      </c>
      <c r="AY28" s="19">
        <f>Tiedot!D440</f>
        <v>0</v>
      </c>
      <c r="AZ28" s="19">
        <f>Tiedot!E440</f>
        <v>0</v>
      </c>
      <c r="BA28" s="19">
        <f>Tiedot!F440</f>
        <v>0</v>
      </c>
      <c r="BB28" s="19">
        <f>Tiedot!G440</f>
        <v>0</v>
      </c>
      <c r="BC28" s="19">
        <f>Tiedot!H440</f>
        <v>0</v>
      </c>
      <c r="BD28" s="19">
        <f>Tiedot!I440</f>
        <v>0</v>
      </c>
      <c r="BF28" s="29">
        <f>Tiedot!P439</f>
        <v>0</v>
      </c>
      <c r="BH28" s="19" t="e">
        <f>IF(SUM(Tiedot!#REF!)&gt;0, Tiedot!#REF!, "")</f>
        <v>#REF!</v>
      </c>
      <c r="BJ28">
        <f t="shared" si="37"/>
        <v>425</v>
      </c>
      <c r="BK28">
        <f t="shared" si="79"/>
        <v>427</v>
      </c>
      <c r="BL28">
        <f t="shared" si="79"/>
        <v>429</v>
      </c>
      <c r="BM28">
        <f t="shared" si="79"/>
        <v>431</v>
      </c>
      <c r="BN28">
        <f t="shared" si="79"/>
        <v>433</v>
      </c>
      <c r="BO28">
        <f t="shared" si="79"/>
        <v>435</v>
      </c>
      <c r="BP28">
        <f t="shared" si="38"/>
        <v>437</v>
      </c>
      <c r="BQ28">
        <f t="shared" si="75"/>
        <v>441</v>
      </c>
      <c r="BR28" s="19"/>
      <c r="BS28" s="186" t="str">
        <f t="shared" ca="1" si="39"/>
        <v/>
      </c>
      <c r="BT28" t="s">
        <v>111</v>
      </c>
      <c r="BU28" t="str">
        <f t="shared" si="40"/>
        <v>Tiedot!V425</v>
      </c>
      <c r="BV28" t="str">
        <f t="shared" si="41"/>
        <v>Tiedot!V427</v>
      </c>
      <c r="BW28" t="str">
        <f t="shared" si="42"/>
        <v>Tiedot!V429</v>
      </c>
      <c r="BX28" t="str">
        <f t="shared" si="43"/>
        <v>Tiedot!V431</v>
      </c>
      <c r="BY28" t="str">
        <f t="shared" si="44"/>
        <v>Tiedot!V433</v>
      </c>
      <c r="BZ28" t="str">
        <f t="shared" si="45"/>
        <v>Tiedot!V435</v>
      </c>
      <c r="CA28" t="str">
        <f t="shared" si="46"/>
        <v>Tiedot!V437</v>
      </c>
      <c r="CB28" t="str">
        <f t="shared" si="47"/>
        <v>Tiedot!V441</v>
      </c>
      <c r="CC28" s="185" t="str">
        <f t="shared" ca="1" si="48"/>
        <v/>
      </c>
      <c r="CD28" s="185" t="str">
        <f t="shared" ca="1" si="49"/>
        <v/>
      </c>
      <c r="CE28" s="185" t="str">
        <f t="shared" ca="1" si="50"/>
        <v/>
      </c>
      <c r="CF28" s="185" t="str">
        <f t="shared" ca="1" si="51"/>
        <v/>
      </c>
      <c r="CG28" s="185" t="str">
        <f t="shared" ca="1" si="52"/>
        <v/>
      </c>
      <c r="CH28" s="185" t="str">
        <f t="shared" ca="1" si="53"/>
        <v/>
      </c>
      <c r="CI28" s="185" t="str">
        <f t="shared" ca="1" si="54"/>
        <v/>
      </c>
      <c r="CJ28" s="185" t="str">
        <f t="shared" ca="1" si="55"/>
        <v/>
      </c>
      <c r="CK28">
        <f>CK27</f>
        <v>9</v>
      </c>
      <c r="CL28" s="206" t="s">
        <v>142</v>
      </c>
      <c r="CM28" s="207" t="str">
        <f t="shared" ca="1" si="56"/>
        <v>Tiedot!V80</v>
      </c>
      <c r="CN28" t="s">
        <v>115</v>
      </c>
      <c r="CO28" t="str">
        <f t="shared" si="6"/>
        <v>Tiedot!AW425</v>
      </c>
      <c r="CP28" t="str">
        <f t="shared" si="7"/>
        <v>Tiedot!AW427</v>
      </c>
      <c r="CQ28" t="str">
        <f t="shared" si="8"/>
        <v>Tiedot!AW429</v>
      </c>
      <c r="CR28" t="str">
        <f t="shared" si="9"/>
        <v>Tiedot!AW431</v>
      </c>
      <c r="CS28" t="str">
        <f t="shared" si="10"/>
        <v>Tiedot!AW433</v>
      </c>
      <c r="CT28" t="str">
        <f t="shared" si="11"/>
        <v>Tiedot!AW435</v>
      </c>
      <c r="CU28" t="str">
        <f t="shared" si="12"/>
        <v>Tiedot!AW437</v>
      </c>
      <c r="CV28" t="str">
        <f t="shared" si="13"/>
        <v>Tiedot!AW441</v>
      </c>
      <c r="CW28" s="184">
        <f t="shared" ca="1" si="14"/>
        <v>0</v>
      </c>
      <c r="CX28" s="184">
        <f t="shared" ca="1" si="15"/>
        <v>0</v>
      </c>
      <c r="CY28" s="184">
        <f t="shared" ca="1" si="16"/>
        <v>0</v>
      </c>
      <c r="CZ28" s="184">
        <f t="shared" ca="1" si="17"/>
        <v>0</v>
      </c>
      <c r="DA28" s="184">
        <f t="shared" ca="1" si="18"/>
        <v>0</v>
      </c>
      <c r="DB28" s="184">
        <f t="shared" ca="1" si="19"/>
        <v>0</v>
      </c>
      <c r="DC28" s="184">
        <f t="shared" ca="1" si="20"/>
        <v>0</v>
      </c>
      <c r="DD28" s="191">
        <f t="shared" ca="1" si="21"/>
        <v>0</v>
      </c>
      <c r="DE28" s="191" t="str">
        <f t="shared" ca="1" si="78"/>
        <v/>
      </c>
      <c r="DF28" s="172"/>
      <c r="DG28" t="str">
        <f t="shared" ca="1" si="57"/>
        <v>Tiedot!AW80</v>
      </c>
      <c r="DI28" s="172" t="s">
        <v>117</v>
      </c>
      <c r="DJ28">
        <f>DJ27</f>
        <v>9</v>
      </c>
      <c r="DK28" t="str">
        <f t="shared" si="74"/>
        <v>CV9</v>
      </c>
      <c r="DM28" s="191" t="str">
        <f t="shared" ca="1" si="58"/>
        <v/>
      </c>
      <c r="DN28" s="185" t="str">
        <f t="shared" ca="1" si="59"/>
        <v/>
      </c>
      <c r="DP28" s="172" t="s">
        <v>136</v>
      </c>
      <c r="DQ28" t="str">
        <f t="shared" si="23"/>
        <v>Tiedot!AU441</v>
      </c>
      <c r="DR28" t="str">
        <f t="shared" si="24"/>
        <v>Tiedot!AU440</v>
      </c>
      <c r="DS28">
        <f t="shared" ca="1" si="60"/>
        <v>0</v>
      </c>
      <c r="DT28">
        <f t="shared" ca="1" si="61"/>
        <v>0</v>
      </c>
      <c r="DV28" t="str">
        <f t="shared" ca="1" si="62"/>
        <v/>
      </c>
      <c r="DW28">
        <f t="shared" ca="1" si="73"/>
        <v>0</v>
      </c>
      <c r="DX28" s="202" t="s">
        <v>138</v>
      </c>
      <c r="DY28" s="172" t="s">
        <v>137</v>
      </c>
      <c r="DZ28" t="str">
        <f t="shared" si="25"/>
        <v>Tiedot!AN441</v>
      </c>
      <c r="EA28">
        <f t="shared" ca="1" si="70"/>
        <v>0</v>
      </c>
      <c r="EB28" s="172" t="str">
        <f t="shared" si="26"/>
        <v>Tiedot!AO441</v>
      </c>
      <c r="EC28">
        <f t="shared" ca="1" si="71"/>
        <v>0</v>
      </c>
      <c r="ED28" t="s">
        <v>140</v>
      </c>
      <c r="EE28" t="str">
        <f t="shared" si="27"/>
        <v>Tiedot!AH441</v>
      </c>
      <c r="EF28">
        <f t="shared" ca="1" si="63"/>
        <v>0</v>
      </c>
      <c r="EG28" t="str">
        <f t="shared" ca="1" si="64"/>
        <v/>
      </c>
      <c r="EH28" t="e">
        <f t="shared" ca="1" si="65"/>
        <v>#REF!</v>
      </c>
      <c r="EI28" s="172" t="s">
        <v>151</v>
      </c>
      <c r="EJ28" t="str">
        <f t="shared" si="66"/>
        <v>Tiedot!AM441</v>
      </c>
      <c r="EL28" t="str">
        <f t="shared" ca="1" si="28"/>
        <v/>
      </c>
      <c r="EN28">
        <f t="shared" si="72"/>
        <v>439</v>
      </c>
    </row>
    <row r="29" spans="1:144" x14ac:dyDescent="0.2">
      <c r="A29" s="74">
        <f t="shared" si="67"/>
        <v>14</v>
      </c>
      <c r="B29" s="75">
        <f t="shared" si="29"/>
        <v>0</v>
      </c>
      <c r="C29" s="76">
        <f t="shared" si="30"/>
        <v>0</v>
      </c>
      <c r="D29" s="77">
        <f t="shared" si="31"/>
        <v>0</v>
      </c>
      <c r="E29" s="77">
        <f t="shared" si="32"/>
        <v>0</v>
      </c>
      <c r="F29" s="78">
        <f t="shared" si="33"/>
        <v>0</v>
      </c>
      <c r="G29" s="169" t="str">
        <f t="shared" ca="1" si="0"/>
        <v/>
      </c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212">
        <f t="shared" si="76"/>
        <v>0</v>
      </c>
      <c r="AC29">
        <f t="shared" si="2"/>
        <v>14</v>
      </c>
      <c r="AD29" s="19">
        <v>24</v>
      </c>
      <c r="AE29" s="19">
        <f>Tiedot!B458</f>
        <v>0</v>
      </c>
      <c r="AF29" s="19">
        <f>Tiedot!C458</f>
        <v>0</v>
      </c>
      <c r="AG29" s="19">
        <f>Tiedot!D458</f>
        <v>0</v>
      </c>
      <c r="AH29" s="19">
        <f>Tiedot!E458</f>
        <v>0</v>
      </c>
      <c r="AI29" s="19">
        <f>Tiedot!F458</f>
        <v>0</v>
      </c>
      <c r="AJ29" s="19">
        <f>Tiedot!G458</f>
        <v>0</v>
      </c>
      <c r="AK29" s="19">
        <f>Tiedot!H458</f>
        <v>0</v>
      </c>
      <c r="AL29" s="19">
        <f>Tiedot!I458</f>
        <v>0</v>
      </c>
      <c r="AM29" s="19" t="str">
        <f>Tiedot!J458</f>
        <v/>
      </c>
      <c r="AN29" s="19" t="str">
        <f>Tiedot!K458</f>
        <v/>
      </c>
      <c r="AO29" s="19">
        <f>Tiedot!L458</f>
        <v>0</v>
      </c>
      <c r="AP29" s="19">
        <f>Tiedot!M458</f>
        <v>0</v>
      </c>
      <c r="AQ29" s="19">
        <f>Tiedot!N458</f>
        <v>0</v>
      </c>
      <c r="AR29" s="19">
        <f t="shared" ca="1" si="34"/>
        <v>0</v>
      </c>
      <c r="AS29" s="19">
        <f t="shared" ca="1" si="68"/>
        <v>0</v>
      </c>
      <c r="AT29" s="19">
        <f t="shared" ca="1" si="69"/>
        <v>0</v>
      </c>
      <c r="AU29" s="19">
        <f t="shared" si="35"/>
        <v>0</v>
      </c>
      <c r="AV29" s="19">
        <f t="shared" si="36"/>
        <v>0</v>
      </c>
      <c r="AW29" s="19">
        <f>Tiedot!B459</f>
        <v>0</v>
      </c>
      <c r="AX29" s="19">
        <f>Tiedot!C459</f>
        <v>0</v>
      </c>
      <c r="AY29" s="19">
        <f>Tiedot!D459</f>
        <v>0</v>
      </c>
      <c r="AZ29" s="19">
        <f>Tiedot!E459</f>
        <v>0</v>
      </c>
      <c r="BA29" s="19">
        <f>Tiedot!F459</f>
        <v>0</v>
      </c>
      <c r="BB29" s="19">
        <f>Tiedot!G459</f>
        <v>0</v>
      </c>
      <c r="BC29" s="19">
        <f>Tiedot!H459</f>
        <v>0</v>
      </c>
      <c r="BD29" s="19">
        <f>Tiedot!I459</f>
        <v>0</v>
      </c>
      <c r="BF29" s="29">
        <f>Tiedot!P458</f>
        <v>0</v>
      </c>
      <c r="BH29" s="19" t="e">
        <f>IF(SUM(Tiedot!#REF!)&gt;0, Tiedot!#REF!, "")</f>
        <v>#REF!</v>
      </c>
      <c r="BJ29">
        <f t="shared" si="37"/>
        <v>444</v>
      </c>
      <c r="BK29">
        <f t="shared" si="79"/>
        <v>446</v>
      </c>
      <c r="BL29">
        <f t="shared" si="79"/>
        <v>448</v>
      </c>
      <c r="BM29">
        <f t="shared" si="79"/>
        <v>450</v>
      </c>
      <c r="BN29">
        <f t="shared" si="79"/>
        <v>452</v>
      </c>
      <c r="BO29">
        <f t="shared" si="79"/>
        <v>454</v>
      </c>
      <c r="BP29">
        <f t="shared" si="38"/>
        <v>456</v>
      </c>
      <c r="BQ29">
        <f t="shared" si="75"/>
        <v>460</v>
      </c>
      <c r="BR29" s="19"/>
      <c r="BS29" s="186" t="str">
        <f t="shared" ca="1" si="39"/>
        <v/>
      </c>
      <c r="BT29" t="s">
        <v>111</v>
      </c>
      <c r="BU29" t="str">
        <f t="shared" si="40"/>
        <v>Tiedot!V444</v>
      </c>
      <c r="BV29" t="str">
        <f t="shared" si="41"/>
        <v>Tiedot!V446</v>
      </c>
      <c r="BW29" t="str">
        <f t="shared" si="42"/>
        <v>Tiedot!V448</v>
      </c>
      <c r="BX29" t="str">
        <f t="shared" si="43"/>
        <v>Tiedot!V450</v>
      </c>
      <c r="BY29" t="str">
        <f t="shared" si="44"/>
        <v>Tiedot!V452</v>
      </c>
      <c r="BZ29" t="str">
        <f t="shared" si="45"/>
        <v>Tiedot!V454</v>
      </c>
      <c r="CA29" t="str">
        <f t="shared" si="46"/>
        <v>Tiedot!V456</v>
      </c>
      <c r="CB29" t="str">
        <f t="shared" si="47"/>
        <v>Tiedot!V460</v>
      </c>
      <c r="CC29" s="185" t="str">
        <f t="shared" ca="1" si="48"/>
        <v/>
      </c>
      <c r="CD29" s="185" t="str">
        <f t="shared" ca="1" si="49"/>
        <v/>
      </c>
      <c r="CE29" s="185" t="str">
        <f t="shared" ca="1" si="50"/>
        <v/>
      </c>
      <c r="CF29" s="185" t="str">
        <f t="shared" ca="1" si="51"/>
        <v/>
      </c>
      <c r="CG29" s="185" t="str">
        <f t="shared" ca="1" si="52"/>
        <v/>
      </c>
      <c r="CH29" s="185" t="str">
        <f t="shared" ca="1" si="53"/>
        <v/>
      </c>
      <c r="CI29" s="185" t="str">
        <f t="shared" ca="1" si="54"/>
        <v/>
      </c>
      <c r="CJ29" s="185" t="str">
        <f t="shared" ca="1" si="55"/>
        <v/>
      </c>
      <c r="CK29">
        <f>CK27</f>
        <v>9</v>
      </c>
      <c r="CL29" s="206" t="s">
        <v>143</v>
      </c>
      <c r="CM29" s="207" t="str">
        <f t="shared" ca="1" si="56"/>
        <v/>
      </c>
      <c r="CN29" t="s">
        <v>115</v>
      </c>
      <c r="CO29" t="str">
        <f t="shared" si="6"/>
        <v>Tiedot!AW444</v>
      </c>
      <c r="CP29" t="str">
        <f t="shared" si="7"/>
        <v>Tiedot!AW446</v>
      </c>
      <c r="CQ29" t="str">
        <f t="shared" si="8"/>
        <v>Tiedot!AW448</v>
      </c>
      <c r="CR29" t="str">
        <f t="shared" si="9"/>
        <v>Tiedot!AW450</v>
      </c>
      <c r="CS29" t="str">
        <f t="shared" si="10"/>
        <v>Tiedot!AW452</v>
      </c>
      <c r="CT29" t="str">
        <f t="shared" si="11"/>
        <v>Tiedot!AW454</v>
      </c>
      <c r="CU29" t="str">
        <f t="shared" si="12"/>
        <v>Tiedot!AW456</v>
      </c>
      <c r="CV29" t="str">
        <f t="shared" si="13"/>
        <v>Tiedot!AW460</v>
      </c>
      <c r="CW29" s="184">
        <f t="shared" ca="1" si="14"/>
        <v>0</v>
      </c>
      <c r="CX29" s="184">
        <f t="shared" ca="1" si="15"/>
        <v>0</v>
      </c>
      <c r="CY29" s="184">
        <f t="shared" ca="1" si="16"/>
        <v>0</v>
      </c>
      <c r="CZ29" s="184">
        <f t="shared" ca="1" si="17"/>
        <v>0</v>
      </c>
      <c r="DA29" s="184">
        <f t="shared" ca="1" si="18"/>
        <v>0</v>
      </c>
      <c r="DB29" s="184">
        <f t="shared" ca="1" si="19"/>
        <v>0</v>
      </c>
      <c r="DC29" s="184">
        <f t="shared" ca="1" si="20"/>
        <v>0</v>
      </c>
      <c r="DD29" s="191">
        <f t="shared" ca="1" si="21"/>
        <v>0</v>
      </c>
      <c r="DE29" s="191" t="str">
        <f t="shared" ca="1" si="78"/>
        <v/>
      </c>
      <c r="DF29" s="172"/>
      <c r="DG29">
        <f t="shared" ca="1" si="57"/>
        <v>0</v>
      </c>
      <c r="DI29" s="172" t="s">
        <v>118</v>
      </c>
      <c r="DJ29">
        <f>DJ27</f>
        <v>9</v>
      </c>
      <c r="DK29" t="str">
        <f t="shared" si="74"/>
        <v>CW9</v>
      </c>
      <c r="DM29" s="191" t="str">
        <f t="shared" ca="1" si="58"/>
        <v/>
      </c>
      <c r="DN29" s="185" t="str">
        <f t="shared" ca="1" si="59"/>
        <v/>
      </c>
      <c r="DP29" s="172" t="s">
        <v>136</v>
      </c>
      <c r="DQ29" t="str">
        <f t="shared" si="23"/>
        <v>Tiedot!AU460</v>
      </c>
      <c r="DR29" t="str">
        <f t="shared" si="24"/>
        <v>Tiedot!AU459</v>
      </c>
      <c r="DS29">
        <f t="shared" ca="1" si="60"/>
        <v>0</v>
      </c>
      <c r="DT29">
        <f t="shared" ca="1" si="61"/>
        <v>0</v>
      </c>
      <c r="DV29" t="str">
        <f t="shared" ca="1" si="62"/>
        <v/>
      </c>
      <c r="DW29">
        <f t="shared" ca="1" si="73"/>
        <v>0</v>
      </c>
      <c r="DX29" s="202" t="s">
        <v>138</v>
      </c>
      <c r="DY29" s="172" t="s">
        <v>137</v>
      </c>
      <c r="DZ29" t="str">
        <f t="shared" si="25"/>
        <v>Tiedot!AN460</v>
      </c>
      <c r="EA29">
        <f t="shared" ca="1" si="70"/>
        <v>0</v>
      </c>
      <c r="EB29" s="172" t="str">
        <f t="shared" si="26"/>
        <v>Tiedot!AO460</v>
      </c>
      <c r="EC29">
        <f t="shared" ca="1" si="71"/>
        <v>0</v>
      </c>
      <c r="ED29" t="s">
        <v>140</v>
      </c>
      <c r="EE29" t="str">
        <f t="shared" si="27"/>
        <v>Tiedot!AH460</v>
      </c>
      <c r="EF29">
        <f t="shared" ca="1" si="63"/>
        <v>0</v>
      </c>
      <c r="EG29" t="str">
        <f t="shared" ca="1" si="64"/>
        <v/>
      </c>
      <c r="EH29" t="e">
        <f t="shared" ca="1" si="65"/>
        <v>#REF!</v>
      </c>
      <c r="EI29" s="172" t="s">
        <v>151</v>
      </c>
      <c r="EJ29" t="str">
        <f t="shared" si="66"/>
        <v>Tiedot!AM460</v>
      </c>
      <c r="EL29" t="str">
        <f t="shared" ca="1" si="28"/>
        <v/>
      </c>
      <c r="EN29">
        <f t="shared" si="72"/>
        <v>458</v>
      </c>
    </row>
    <row r="30" spans="1:144" x14ac:dyDescent="0.2">
      <c r="A30" s="74">
        <f t="shared" si="67"/>
        <v>15</v>
      </c>
      <c r="B30" s="75">
        <f t="shared" si="29"/>
        <v>0</v>
      </c>
      <c r="C30" s="76">
        <f t="shared" si="30"/>
        <v>0</v>
      </c>
      <c r="D30" s="77">
        <f t="shared" si="31"/>
        <v>0</v>
      </c>
      <c r="E30" s="77">
        <f t="shared" si="32"/>
        <v>0</v>
      </c>
      <c r="F30" s="78">
        <f t="shared" si="33"/>
        <v>0</v>
      </c>
      <c r="G30" s="169" t="str">
        <f t="shared" ca="1" si="0"/>
        <v/>
      </c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212">
        <f t="shared" si="76"/>
        <v>0</v>
      </c>
      <c r="AC30">
        <f t="shared" si="2"/>
        <v>15</v>
      </c>
      <c r="AD30" s="19">
        <v>25</v>
      </c>
      <c r="AE30" s="19">
        <f>Tiedot!B477</f>
        <v>0</v>
      </c>
      <c r="AF30" s="19">
        <f>Tiedot!C477</f>
        <v>0</v>
      </c>
      <c r="AG30" s="19">
        <f>Tiedot!D477</f>
        <v>0</v>
      </c>
      <c r="AH30" s="19">
        <f>Tiedot!E477</f>
        <v>0</v>
      </c>
      <c r="AI30" s="19">
        <f>Tiedot!F477</f>
        <v>0</v>
      </c>
      <c r="AJ30" s="19">
        <f>Tiedot!G477</f>
        <v>0</v>
      </c>
      <c r="AK30" s="19">
        <f>Tiedot!H477</f>
        <v>0</v>
      </c>
      <c r="AL30" s="19">
        <f>Tiedot!I477</f>
        <v>0</v>
      </c>
      <c r="AM30" s="19" t="str">
        <f>Tiedot!J477</f>
        <v/>
      </c>
      <c r="AN30" s="19" t="str">
        <f>Tiedot!K477</f>
        <v/>
      </c>
      <c r="AO30" s="19">
        <f>Tiedot!L477</f>
        <v>0</v>
      </c>
      <c r="AP30" s="19">
        <f>Tiedot!M477</f>
        <v>0</v>
      </c>
      <c r="AQ30" s="19">
        <f>Tiedot!N477</f>
        <v>0</v>
      </c>
      <c r="AR30" s="19">
        <f t="shared" ca="1" si="34"/>
        <v>0</v>
      </c>
      <c r="AS30" s="19">
        <f t="shared" ca="1" si="68"/>
        <v>0</v>
      </c>
      <c r="AT30" s="19">
        <f t="shared" ca="1" si="69"/>
        <v>0</v>
      </c>
      <c r="AU30" s="19">
        <f t="shared" si="35"/>
        <v>0</v>
      </c>
      <c r="AV30" s="19">
        <f t="shared" si="36"/>
        <v>0</v>
      </c>
      <c r="AW30" s="19">
        <f>Tiedot!B478</f>
        <v>0</v>
      </c>
      <c r="AX30" s="19">
        <f>Tiedot!C478</f>
        <v>0</v>
      </c>
      <c r="AY30" s="19">
        <f>Tiedot!D478</f>
        <v>0</v>
      </c>
      <c r="AZ30" s="19">
        <f>Tiedot!E478</f>
        <v>0</v>
      </c>
      <c r="BA30" s="19">
        <f>Tiedot!F478</f>
        <v>0</v>
      </c>
      <c r="BB30" s="19">
        <f>Tiedot!G478</f>
        <v>0</v>
      </c>
      <c r="BC30" s="19">
        <f>Tiedot!H478</f>
        <v>0</v>
      </c>
      <c r="BD30" s="19">
        <f>Tiedot!I478</f>
        <v>0</v>
      </c>
      <c r="BF30" s="29">
        <f>Tiedot!P477</f>
        <v>0</v>
      </c>
      <c r="BH30" s="19" t="e">
        <f>IF(SUM(Tiedot!#REF!)&gt;0, Tiedot!#REF!, "")</f>
        <v>#REF!</v>
      </c>
      <c r="BJ30">
        <f t="shared" si="37"/>
        <v>463</v>
      </c>
      <c r="BK30">
        <f t="shared" si="79"/>
        <v>465</v>
      </c>
      <c r="BL30">
        <f t="shared" si="79"/>
        <v>467</v>
      </c>
      <c r="BM30">
        <f t="shared" si="79"/>
        <v>469</v>
      </c>
      <c r="BN30">
        <f t="shared" si="79"/>
        <v>471</v>
      </c>
      <c r="BO30">
        <f t="shared" si="79"/>
        <v>473</v>
      </c>
      <c r="BP30">
        <f t="shared" si="38"/>
        <v>475</v>
      </c>
      <c r="BQ30">
        <f t="shared" si="75"/>
        <v>479</v>
      </c>
      <c r="BR30" s="19"/>
      <c r="BS30" s="186" t="str">
        <f t="shared" ca="1" si="39"/>
        <v/>
      </c>
      <c r="BT30" t="s">
        <v>111</v>
      </c>
      <c r="BU30" t="str">
        <f t="shared" si="40"/>
        <v>Tiedot!V463</v>
      </c>
      <c r="BV30" t="str">
        <f t="shared" si="41"/>
        <v>Tiedot!V465</v>
      </c>
      <c r="BW30" t="str">
        <f t="shared" si="42"/>
        <v>Tiedot!V467</v>
      </c>
      <c r="BX30" t="str">
        <f t="shared" si="43"/>
        <v>Tiedot!V469</v>
      </c>
      <c r="BY30" t="str">
        <f t="shared" si="44"/>
        <v>Tiedot!V471</v>
      </c>
      <c r="BZ30" t="str">
        <f t="shared" si="45"/>
        <v>Tiedot!V473</v>
      </c>
      <c r="CA30" t="str">
        <f t="shared" si="46"/>
        <v>Tiedot!V475</v>
      </c>
      <c r="CB30" t="str">
        <f t="shared" si="47"/>
        <v>Tiedot!V479</v>
      </c>
      <c r="CC30" s="185" t="str">
        <f t="shared" ca="1" si="48"/>
        <v/>
      </c>
      <c r="CD30" s="185" t="str">
        <f t="shared" ca="1" si="49"/>
        <v/>
      </c>
      <c r="CE30" s="185" t="str">
        <f t="shared" ca="1" si="50"/>
        <v/>
      </c>
      <c r="CF30" s="185" t="str">
        <f t="shared" ca="1" si="51"/>
        <v/>
      </c>
      <c r="CG30" s="185" t="str">
        <f t="shared" ca="1" si="52"/>
        <v/>
      </c>
      <c r="CH30" s="185" t="str">
        <f t="shared" ca="1" si="53"/>
        <v/>
      </c>
      <c r="CI30" s="185" t="str">
        <f t="shared" ca="1" si="54"/>
        <v/>
      </c>
      <c r="CJ30" s="185" t="str">
        <f t="shared" ca="1" si="55"/>
        <v/>
      </c>
      <c r="CK30">
        <f>CK27</f>
        <v>9</v>
      </c>
      <c r="CL30" s="206" t="s">
        <v>144</v>
      </c>
      <c r="CM30" s="207" t="str">
        <f t="shared" ca="1" si="56"/>
        <v/>
      </c>
      <c r="CN30" t="s">
        <v>115</v>
      </c>
      <c r="CO30" t="str">
        <f t="shared" si="6"/>
        <v>Tiedot!AW463</v>
      </c>
      <c r="CP30" t="str">
        <f t="shared" si="7"/>
        <v>Tiedot!AW465</v>
      </c>
      <c r="CQ30" t="str">
        <f t="shared" si="8"/>
        <v>Tiedot!AW467</v>
      </c>
      <c r="CR30" t="str">
        <f t="shared" si="9"/>
        <v>Tiedot!AW469</v>
      </c>
      <c r="CS30" t="str">
        <f t="shared" si="10"/>
        <v>Tiedot!AW471</v>
      </c>
      <c r="CT30" t="str">
        <f t="shared" si="11"/>
        <v>Tiedot!AW473</v>
      </c>
      <c r="CU30" t="str">
        <f t="shared" si="12"/>
        <v>Tiedot!AW475</v>
      </c>
      <c r="CV30" t="str">
        <f t="shared" si="13"/>
        <v>Tiedot!AW479</v>
      </c>
      <c r="CW30" s="184">
        <f t="shared" ca="1" si="14"/>
        <v>0</v>
      </c>
      <c r="CX30" s="184">
        <f t="shared" ca="1" si="15"/>
        <v>0</v>
      </c>
      <c r="CY30" s="184">
        <f t="shared" ca="1" si="16"/>
        <v>0</v>
      </c>
      <c r="CZ30" s="184">
        <f t="shared" ca="1" si="17"/>
        <v>0</v>
      </c>
      <c r="DA30" s="184">
        <f t="shared" ca="1" si="18"/>
        <v>0</v>
      </c>
      <c r="DB30" s="184">
        <f t="shared" ca="1" si="19"/>
        <v>0</v>
      </c>
      <c r="DC30" s="184">
        <f t="shared" ca="1" si="20"/>
        <v>0</v>
      </c>
      <c r="DD30" s="191">
        <f t="shared" ca="1" si="21"/>
        <v>0</v>
      </c>
      <c r="DE30" s="191" t="str">
        <f t="shared" ca="1" si="78"/>
        <v/>
      </c>
      <c r="DF30" s="172"/>
      <c r="DG30">
        <f t="shared" ca="1" si="57"/>
        <v>0</v>
      </c>
      <c r="DI30" s="172" t="s">
        <v>119</v>
      </c>
      <c r="DJ30">
        <f>DJ27</f>
        <v>9</v>
      </c>
      <c r="DK30" t="str">
        <f t="shared" si="74"/>
        <v>CX9</v>
      </c>
      <c r="DM30" s="191" t="str">
        <f t="shared" ca="1" si="58"/>
        <v/>
      </c>
      <c r="DN30" s="185" t="str">
        <f t="shared" ca="1" si="59"/>
        <v/>
      </c>
      <c r="DP30" s="172" t="s">
        <v>136</v>
      </c>
      <c r="DQ30" t="str">
        <f t="shared" si="23"/>
        <v>Tiedot!AU479</v>
      </c>
      <c r="DR30" t="str">
        <f t="shared" si="24"/>
        <v>Tiedot!AU478</v>
      </c>
      <c r="DS30">
        <f t="shared" ca="1" si="60"/>
        <v>0</v>
      </c>
      <c r="DT30">
        <f t="shared" ca="1" si="61"/>
        <v>0</v>
      </c>
      <c r="DV30" t="str">
        <f t="shared" ca="1" si="62"/>
        <v/>
      </c>
      <c r="DW30">
        <f t="shared" ca="1" si="73"/>
        <v>0</v>
      </c>
      <c r="DX30" s="202" t="s">
        <v>138</v>
      </c>
      <c r="DY30" s="172" t="s">
        <v>137</v>
      </c>
      <c r="DZ30" t="str">
        <f t="shared" si="25"/>
        <v>Tiedot!AN479</v>
      </c>
      <c r="EA30">
        <f t="shared" ca="1" si="70"/>
        <v>0</v>
      </c>
      <c r="EB30" s="172" t="str">
        <f t="shared" si="26"/>
        <v>Tiedot!AO479</v>
      </c>
      <c r="EC30">
        <f t="shared" ca="1" si="71"/>
        <v>0</v>
      </c>
      <c r="ED30" t="s">
        <v>140</v>
      </c>
      <c r="EE30" t="str">
        <f t="shared" si="27"/>
        <v>Tiedot!AH479</v>
      </c>
      <c r="EF30">
        <f t="shared" ca="1" si="63"/>
        <v>0</v>
      </c>
      <c r="EG30" t="str">
        <f t="shared" ca="1" si="64"/>
        <v/>
      </c>
      <c r="EH30" t="e">
        <f t="shared" ca="1" si="65"/>
        <v>#REF!</v>
      </c>
      <c r="EI30" s="172" t="s">
        <v>151</v>
      </c>
      <c r="EJ30" t="str">
        <f t="shared" si="66"/>
        <v>Tiedot!AM479</v>
      </c>
      <c r="EL30" t="str">
        <f t="shared" ca="1" si="28"/>
        <v/>
      </c>
      <c r="EN30">
        <f t="shared" si="72"/>
        <v>477</v>
      </c>
    </row>
    <row r="31" spans="1:144" x14ac:dyDescent="0.2">
      <c r="A31" s="74">
        <f t="shared" si="67"/>
        <v>16</v>
      </c>
      <c r="B31" s="75">
        <f t="shared" si="29"/>
        <v>0</v>
      </c>
      <c r="C31" s="76">
        <f t="shared" si="30"/>
        <v>0</v>
      </c>
      <c r="D31" s="77">
        <f t="shared" si="31"/>
        <v>0</v>
      </c>
      <c r="E31" s="77">
        <f t="shared" si="32"/>
        <v>0</v>
      </c>
      <c r="F31" s="78">
        <f t="shared" si="33"/>
        <v>0</v>
      </c>
      <c r="G31" s="169" t="str">
        <f t="shared" ca="1" si="0"/>
        <v/>
      </c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212">
        <f t="shared" si="76"/>
        <v>0</v>
      </c>
      <c r="AC31">
        <f t="shared" si="2"/>
        <v>16</v>
      </c>
      <c r="AD31" s="19">
        <v>26</v>
      </c>
      <c r="AE31" s="19">
        <f>Tiedot!B496</f>
        <v>0</v>
      </c>
      <c r="AF31" s="19">
        <f>Tiedot!C496</f>
        <v>0</v>
      </c>
      <c r="AG31" s="19">
        <f>Tiedot!D496</f>
        <v>0</v>
      </c>
      <c r="AH31" s="19">
        <f>Tiedot!E496</f>
        <v>0</v>
      </c>
      <c r="AI31" s="19">
        <f>Tiedot!F496</f>
        <v>0</v>
      </c>
      <c r="AJ31" s="19">
        <f>Tiedot!G496</f>
        <v>0</v>
      </c>
      <c r="AK31" s="19">
        <f>Tiedot!H496</f>
        <v>0</v>
      </c>
      <c r="AL31" s="19">
        <f>Tiedot!I496</f>
        <v>0</v>
      </c>
      <c r="AM31" s="19" t="str">
        <f>Tiedot!J496</f>
        <v/>
      </c>
      <c r="AN31" s="19" t="str">
        <f>Tiedot!K496</f>
        <v/>
      </c>
      <c r="AO31" s="19">
        <f>Tiedot!L496</f>
        <v>0</v>
      </c>
      <c r="AP31" s="19">
        <f>Tiedot!M496</f>
        <v>0</v>
      </c>
      <c r="AQ31" s="19">
        <f>Tiedot!N496</f>
        <v>0</v>
      </c>
      <c r="AR31" s="19">
        <f t="shared" ca="1" si="34"/>
        <v>0</v>
      </c>
      <c r="AS31" s="19">
        <f t="shared" ca="1" si="68"/>
        <v>0</v>
      </c>
      <c r="AT31" s="19">
        <f t="shared" ca="1" si="69"/>
        <v>0</v>
      </c>
      <c r="AU31" s="19">
        <f t="shared" si="35"/>
        <v>0</v>
      </c>
      <c r="AV31" s="19">
        <f t="shared" si="36"/>
        <v>0</v>
      </c>
      <c r="AW31" s="19">
        <f>Tiedot!B497</f>
        <v>0</v>
      </c>
      <c r="AX31" s="19">
        <f>Tiedot!C497</f>
        <v>0</v>
      </c>
      <c r="AY31" s="19">
        <f>Tiedot!D497</f>
        <v>0</v>
      </c>
      <c r="AZ31" s="19">
        <f>Tiedot!E497</f>
        <v>0</v>
      </c>
      <c r="BA31" s="19">
        <f>Tiedot!F497</f>
        <v>0</v>
      </c>
      <c r="BB31" s="19">
        <f>Tiedot!G497</f>
        <v>0</v>
      </c>
      <c r="BC31" s="19">
        <f>Tiedot!H497</f>
        <v>0</v>
      </c>
      <c r="BD31" s="19">
        <f>Tiedot!I497</f>
        <v>0</v>
      </c>
      <c r="BF31" s="29">
        <f>Tiedot!P496</f>
        <v>0</v>
      </c>
      <c r="BH31" s="19" t="e">
        <f>IF(SUM(Tiedot!#REF!)&gt;0, Tiedot!#REF!, "")</f>
        <v>#REF!</v>
      </c>
      <c r="BJ31">
        <f t="shared" si="37"/>
        <v>482</v>
      </c>
      <c r="BK31">
        <f t="shared" si="79"/>
        <v>484</v>
      </c>
      <c r="BL31">
        <f t="shared" si="79"/>
        <v>486</v>
      </c>
      <c r="BM31">
        <f t="shared" si="79"/>
        <v>488</v>
      </c>
      <c r="BN31">
        <f t="shared" si="79"/>
        <v>490</v>
      </c>
      <c r="BO31">
        <f t="shared" si="79"/>
        <v>492</v>
      </c>
      <c r="BP31">
        <f t="shared" si="38"/>
        <v>494</v>
      </c>
      <c r="BQ31">
        <f t="shared" si="75"/>
        <v>498</v>
      </c>
      <c r="BR31" s="19"/>
      <c r="BS31" s="186" t="str">
        <f t="shared" ca="1" si="39"/>
        <v/>
      </c>
      <c r="BT31" t="s">
        <v>111</v>
      </c>
      <c r="BU31" t="str">
        <f t="shared" si="40"/>
        <v>Tiedot!V482</v>
      </c>
      <c r="BV31" t="str">
        <f t="shared" si="41"/>
        <v>Tiedot!V484</v>
      </c>
      <c r="BW31" t="str">
        <f t="shared" si="42"/>
        <v>Tiedot!V486</v>
      </c>
      <c r="BX31" t="str">
        <f t="shared" si="43"/>
        <v>Tiedot!V488</v>
      </c>
      <c r="BY31" t="str">
        <f t="shared" si="44"/>
        <v>Tiedot!V490</v>
      </c>
      <c r="BZ31" t="str">
        <f t="shared" si="45"/>
        <v>Tiedot!V492</v>
      </c>
      <c r="CA31" t="str">
        <f t="shared" si="46"/>
        <v>Tiedot!V494</v>
      </c>
      <c r="CB31" t="str">
        <f t="shared" si="47"/>
        <v>Tiedot!V498</v>
      </c>
      <c r="CC31" s="185" t="str">
        <f t="shared" ca="1" si="48"/>
        <v/>
      </c>
      <c r="CD31" s="185" t="str">
        <f t="shared" ca="1" si="49"/>
        <v/>
      </c>
      <c r="CE31" s="185" t="str">
        <f t="shared" ca="1" si="50"/>
        <v/>
      </c>
      <c r="CF31" s="185" t="str">
        <f t="shared" ca="1" si="51"/>
        <v/>
      </c>
      <c r="CG31" s="185" t="str">
        <f t="shared" ca="1" si="52"/>
        <v/>
      </c>
      <c r="CH31" s="185" t="str">
        <f t="shared" ca="1" si="53"/>
        <v/>
      </c>
      <c r="CI31" s="185" t="str">
        <f t="shared" ca="1" si="54"/>
        <v/>
      </c>
      <c r="CJ31" s="185" t="str">
        <f t="shared" ca="1" si="55"/>
        <v/>
      </c>
      <c r="CK31">
        <f>CK27</f>
        <v>9</v>
      </c>
      <c r="CL31" s="206" t="s">
        <v>145</v>
      </c>
      <c r="CM31" s="207" t="str">
        <f t="shared" ca="1" si="56"/>
        <v/>
      </c>
      <c r="CN31" t="s">
        <v>115</v>
      </c>
      <c r="CO31" t="str">
        <f t="shared" si="6"/>
        <v>Tiedot!AW482</v>
      </c>
      <c r="CP31" t="str">
        <f t="shared" si="7"/>
        <v>Tiedot!AW484</v>
      </c>
      <c r="CQ31" t="str">
        <f t="shared" si="8"/>
        <v>Tiedot!AW486</v>
      </c>
      <c r="CR31" t="str">
        <f t="shared" si="9"/>
        <v>Tiedot!AW488</v>
      </c>
      <c r="CS31" t="str">
        <f t="shared" si="10"/>
        <v>Tiedot!AW490</v>
      </c>
      <c r="CT31" t="str">
        <f t="shared" si="11"/>
        <v>Tiedot!AW492</v>
      </c>
      <c r="CU31" t="str">
        <f t="shared" si="12"/>
        <v>Tiedot!AW494</v>
      </c>
      <c r="CV31" t="str">
        <f t="shared" si="13"/>
        <v>Tiedot!AW498</v>
      </c>
      <c r="CW31" s="184">
        <f t="shared" ca="1" si="14"/>
        <v>0</v>
      </c>
      <c r="CX31" s="184">
        <f t="shared" ca="1" si="15"/>
        <v>0</v>
      </c>
      <c r="CY31" s="184">
        <f t="shared" ca="1" si="16"/>
        <v>0</v>
      </c>
      <c r="CZ31" s="184">
        <f t="shared" ca="1" si="17"/>
        <v>0</v>
      </c>
      <c r="DA31" s="184">
        <f t="shared" ca="1" si="18"/>
        <v>0</v>
      </c>
      <c r="DB31" s="184">
        <f t="shared" ca="1" si="19"/>
        <v>0</v>
      </c>
      <c r="DC31" s="184">
        <f t="shared" ca="1" si="20"/>
        <v>0</v>
      </c>
      <c r="DD31" s="191">
        <f t="shared" ca="1" si="21"/>
        <v>0</v>
      </c>
      <c r="DE31" s="191" t="str">
        <f t="shared" ca="1" si="78"/>
        <v/>
      </c>
      <c r="DF31" s="172"/>
      <c r="DG31">
        <f t="shared" ca="1" si="57"/>
        <v>0</v>
      </c>
      <c r="DI31" s="172" t="s">
        <v>120</v>
      </c>
      <c r="DJ31">
        <f>DJ27</f>
        <v>9</v>
      </c>
      <c r="DK31" t="str">
        <f t="shared" si="74"/>
        <v>CY9</v>
      </c>
      <c r="DM31" s="191" t="str">
        <f t="shared" ca="1" si="58"/>
        <v/>
      </c>
      <c r="DN31" s="185" t="str">
        <f t="shared" ca="1" si="59"/>
        <v/>
      </c>
      <c r="DP31" s="172" t="s">
        <v>136</v>
      </c>
      <c r="DQ31" t="str">
        <f t="shared" si="23"/>
        <v>Tiedot!AU498</v>
      </c>
      <c r="DR31" t="str">
        <f t="shared" si="24"/>
        <v>Tiedot!AU497</v>
      </c>
      <c r="DS31">
        <f t="shared" ca="1" si="60"/>
        <v>0</v>
      </c>
      <c r="DT31">
        <f t="shared" ca="1" si="61"/>
        <v>0</v>
      </c>
      <c r="DV31" t="str">
        <f t="shared" ca="1" si="62"/>
        <v/>
      </c>
      <c r="DW31">
        <f ca="1">IF(ISERROR(EC31),"",EC31)</f>
        <v>0</v>
      </c>
      <c r="DX31" s="202" t="s">
        <v>138</v>
      </c>
      <c r="DY31" s="172" t="s">
        <v>137</v>
      </c>
      <c r="DZ31" t="str">
        <f t="shared" si="25"/>
        <v>Tiedot!AN498</v>
      </c>
      <c r="EA31">
        <f t="shared" ca="1" si="70"/>
        <v>0</v>
      </c>
      <c r="EB31" s="172" t="str">
        <f t="shared" si="26"/>
        <v>Tiedot!AO498</v>
      </c>
      <c r="EC31">
        <f t="shared" ca="1" si="71"/>
        <v>0</v>
      </c>
      <c r="ED31" t="s">
        <v>140</v>
      </c>
      <c r="EE31" t="str">
        <f t="shared" si="27"/>
        <v>Tiedot!AH498</v>
      </c>
      <c r="EF31">
        <f t="shared" ca="1" si="63"/>
        <v>0</v>
      </c>
      <c r="EG31" t="str">
        <f t="shared" ca="1" si="64"/>
        <v/>
      </c>
      <c r="EH31" t="e">
        <f t="shared" ca="1" si="65"/>
        <v>#REF!</v>
      </c>
      <c r="EI31" s="172" t="s">
        <v>151</v>
      </c>
      <c r="EJ31" t="str">
        <f t="shared" si="66"/>
        <v>Tiedot!AM498</v>
      </c>
      <c r="EL31" t="str">
        <f t="shared" ca="1" si="28"/>
        <v/>
      </c>
      <c r="EN31">
        <f t="shared" si="72"/>
        <v>496</v>
      </c>
    </row>
    <row r="32" spans="1:144" x14ac:dyDescent="0.2">
      <c r="A32" s="74">
        <f t="shared" si="67"/>
        <v>17</v>
      </c>
      <c r="B32" s="75">
        <f t="shared" si="29"/>
        <v>0</v>
      </c>
      <c r="C32" s="76">
        <f t="shared" si="30"/>
        <v>0</v>
      </c>
      <c r="D32" s="77">
        <f t="shared" si="31"/>
        <v>0</v>
      </c>
      <c r="E32" s="77">
        <f t="shared" si="32"/>
        <v>0</v>
      </c>
      <c r="F32" s="78">
        <f t="shared" si="33"/>
        <v>0</v>
      </c>
      <c r="G32" s="169" t="str">
        <f t="shared" ca="1" si="0"/>
        <v/>
      </c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212">
        <f t="shared" si="76"/>
        <v>0</v>
      </c>
      <c r="AC32">
        <f t="shared" si="2"/>
        <v>17</v>
      </c>
      <c r="AD32" s="19">
        <v>27</v>
      </c>
      <c r="AE32" s="19">
        <f>Tiedot!B515</f>
        <v>0</v>
      </c>
      <c r="AF32" s="19">
        <f>Tiedot!C515</f>
        <v>0</v>
      </c>
      <c r="AG32" s="19">
        <f>Tiedot!D515</f>
        <v>0</v>
      </c>
      <c r="AH32" s="19">
        <f>Tiedot!E515</f>
        <v>0</v>
      </c>
      <c r="AI32" s="19">
        <f>Tiedot!F515</f>
        <v>0</v>
      </c>
      <c r="AJ32" s="19">
        <f>Tiedot!G515</f>
        <v>0</v>
      </c>
      <c r="AK32" s="19">
        <f>Tiedot!H515</f>
        <v>0</v>
      </c>
      <c r="AL32" s="19">
        <f>Tiedot!I515</f>
        <v>0</v>
      </c>
      <c r="AM32" s="19" t="str">
        <f>Tiedot!J515</f>
        <v/>
      </c>
      <c r="AN32" s="19" t="str">
        <f>Tiedot!K515</f>
        <v/>
      </c>
      <c r="AO32" s="19">
        <f>Tiedot!L515</f>
        <v>0</v>
      </c>
      <c r="AP32" s="19">
        <f>Tiedot!M515</f>
        <v>0</v>
      </c>
      <c r="AQ32" s="19">
        <f>Tiedot!N515</f>
        <v>0</v>
      </c>
      <c r="AR32" s="19">
        <f t="shared" ca="1" si="34"/>
        <v>0</v>
      </c>
      <c r="AS32" s="19">
        <f t="shared" ca="1" si="68"/>
        <v>0</v>
      </c>
      <c r="AT32" s="19">
        <f t="shared" ca="1" si="69"/>
        <v>0</v>
      </c>
      <c r="AU32" s="19">
        <f t="shared" si="35"/>
        <v>0</v>
      </c>
      <c r="AV32" s="19">
        <f t="shared" si="36"/>
        <v>0</v>
      </c>
      <c r="AW32" s="19">
        <f>Tiedot!B516</f>
        <v>0</v>
      </c>
      <c r="AX32" s="19">
        <f>Tiedot!C516</f>
        <v>0</v>
      </c>
      <c r="AY32" s="19">
        <f>Tiedot!D516</f>
        <v>0</v>
      </c>
      <c r="AZ32" s="19">
        <f>Tiedot!E516</f>
        <v>0</v>
      </c>
      <c r="BA32" s="19">
        <f>Tiedot!F516</f>
        <v>0</v>
      </c>
      <c r="BB32" s="19">
        <f>Tiedot!G516</f>
        <v>0</v>
      </c>
      <c r="BC32" s="19">
        <f>Tiedot!H516</f>
        <v>0</v>
      </c>
      <c r="BD32" s="19">
        <f>Tiedot!I516</f>
        <v>0</v>
      </c>
      <c r="BF32" s="29">
        <f>Tiedot!P515</f>
        <v>0</v>
      </c>
      <c r="BH32" s="19" t="e">
        <f>IF(SUM(Tiedot!#REF!)&gt;0, Tiedot!#REF!, "")</f>
        <v>#REF!</v>
      </c>
      <c r="BJ32">
        <f t="shared" si="37"/>
        <v>501</v>
      </c>
      <c r="BK32">
        <f t="shared" si="79"/>
        <v>503</v>
      </c>
      <c r="BL32">
        <f t="shared" si="79"/>
        <v>505</v>
      </c>
      <c r="BM32">
        <f t="shared" si="79"/>
        <v>507</v>
      </c>
      <c r="BN32">
        <f t="shared" si="79"/>
        <v>509</v>
      </c>
      <c r="BO32">
        <f t="shared" si="79"/>
        <v>511</v>
      </c>
      <c r="BP32">
        <f t="shared" si="38"/>
        <v>513</v>
      </c>
      <c r="BQ32">
        <f t="shared" si="75"/>
        <v>517</v>
      </c>
      <c r="BR32" s="19"/>
      <c r="BS32" s="186" t="str">
        <f t="shared" ca="1" si="39"/>
        <v/>
      </c>
      <c r="BT32" t="s">
        <v>111</v>
      </c>
      <c r="BU32" t="str">
        <f t="shared" si="40"/>
        <v>Tiedot!V501</v>
      </c>
      <c r="BV32" t="str">
        <f t="shared" si="41"/>
        <v>Tiedot!V503</v>
      </c>
      <c r="BW32" t="str">
        <f t="shared" si="42"/>
        <v>Tiedot!V505</v>
      </c>
      <c r="BX32" t="str">
        <f t="shared" si="43"/>
        <v>Tiedot!V507</v>
      </c>
      <c r="BY32" t="str">
        <f t="shared" si="44"/>
        <v>Tiedot!V509</v>
      </c>
      <c r="BZ32" t="str">
        <f t="shared" si="45"/>
        <v>Tiedot!V511</v>
      </c>
      <c r="CA32" t="str">
        <f t="shared" si="46"/>
        <v>Tiedot!V513</v>
      </c>
      <c r="CB32" t="str">
        <f t="shared" si="47"/>
        <v>Tiedot!V517</v>
      </c>
      <c r="CC32" s="185" t="str">
        <f t="shared" ca="1" si="48"/>
        <v/>
      </c>
      <c r="CD32" s="185" t="str">
        <f t="shared" ca="1" si="49"/>
        <v/>
      </c>
      <c r="CE32" s="185" t="str">
        <f t="shared" ca="1" si="50"/>
        <v/>
      </c>
      <c r="CF32" s="185" t="str">
        <f t="shared" ca="1" si="51"/>
        <v/>
      </c>
      <c r="CG32" s="185" t="str">
        <f t="shared" ca="1" si="52"/>
        <v/>
      </c>
      <c r="CH32" s="185" t="str">
        <f t="shared" ca="1" si="53"/>
        <v/>
      </c>
      <c r="CI32" s="185" t="str">
        <f t="shared" ca="1" si="54"/>
        <v/>
      </c>
      <c r="CJ32" s="185" t="str">
        <f t="shared" ca="1" si="55"/>
        <v/>
      </c>
      <c r="CK32">
        <f>CK27</f>
        <v>9</v>
      </c>
      <c r="CL32" s="206" t="s">
        <v>146</v>
      </c>
      <c r="CM32" s="207" t="str">
        <f t="shared" ca="1" si="56"/>
        <v/>
      </c>
      <c r="CN32" t="s">
        <v>115</v>
      </c>
      <c r="CO32" t="str">
        <f t="shared" si="6"/>
        <v>Tiedot!AW501</v>
      </c>
      <c r="CP32" t="str">
        <f t="shared" si="7"/>
        <v>Tiedot!AW503</v>
      </c>
      <c r="CQ32" t="str">
        <f t="shared" si="8"/>
        <v>Tiedot!AW505</v>
      </c>
      <c r="CR32" t="str">
        <f t="shared" si="9"/>
        <v>Tiedot!AW507</v>
      </c>
      <c r="CS32" t="str">
        <f t="shared" si="10"/>
        <v>Tiedot!AW509</v>
      </c>
      <c r="CT32" t="str">
        <f t="shared" si="11"/>
        <v>Tiedot!AW511</v>
      </c>
      <c r="CU32" t="str">
        <f t="shared" si="12"/>
        <v>Tiedot!AW513</v>
      </c>
      <c r="CV32" t="str">
        <f t="shared" si="13"/>
        <v>Tiedot!AW517</v>
      </c>
      <c r="CW32" s="184">
        <f t="shared" ca="1" si="14"/>
        <v>0</v>
      </c>
      <c r="CX32" s="184">
        <f t="shared" ca="1" si="15"/>
        <v>0</v>
      </c>
      <c r="CY32" s="184">
        <f t="shared" ca="1" si="16"/>
        <v>0</v>
      </c>
      <c r="CZ32" s="184">
        <f t="shared" ca="1" si="17"/>
        <v>0</v>
      </c>
      <c r="DA32" s="184">
        <f t="shared" ca="1" si="18"/>
        <v>0</v>
      </c>
      <c r="DB32" s="184">
        <f t="shared" ca="1" si="19"/>
        <v>0</v>
      </c>
      <c r="DC32" s="184">
        <f t="shared" ca="1" si="20"/>
        <v>0</v>
      </c>
      <c r="DD32" s="191">
        <f t="shared" ca="1" si="21"/>
        <v>0</v>
      </c>
      <c r="DE32" s="191" t="str">
        <f t="shared" ca="1" si="78"/>
        <v/>
      </c>
      <c r="DF32" s="172"/>
      <c r="DG32">
        <f t="shared" ca="1" si="57"/>
        <v>0</v>
      </c>
      <c r="DI32" s="172" t="s">
        <v>148</v>
      </c>
      <c r="DJ32">
        <f>DJ27</f>
        <v>9</v>
      </c>
      <c r="DK32" t="str">
        <f t="shared" si="74"/>
        <v>CZ9</v>
      </c>
      <c r="DM32" s="191" t="str">
        <f t="shared" ca="1" si="58"/>
        <v/>
      </c>
      <c r="DN32" s="185" t="str">
        <f t="shared" ca="1" si="59"/>
        <v/>
      </c>
      <c r="DP32" s="172" t="s">
        <v>136</v>
      </c>
      <c r="DQ32" t="str">
        <f t="shared" si="23"/>
        <v>Tiedot!AU517</v>
      </c>
      <c r="DR32" t="str">
        <f t="shared" si="24"/>
        <v>Tiedot!AU516</v>
      </c>
      <c r="DS32">
        <f t="shared" ca="1" si="60"/>
        <v>0</v>
      </c>
      <c r="DT32">
        <f t="shared" ca="1" si="61"/>
        <v>0</v>
      </c>
      <c r="DV32" t="str">
        <f t="shared" ca="1" si="62"/>
        <v/>
      </c>
      <c r="DW32">
        <f t="shared" ca="1" si="73"/>
        <v>0</v>
      </c>
      <c r="DX32" s="202" t="s">
        <v>138</v>
      </c>
      <c r="DY32" s="172" t="s">
        <v>137</v>
      </c>
      <c r="DZ32" t="str">
        <f t="shared" si="25"/>
        <v>Tiedot!AN517</v>
      </c>
      <c r="EA32">
        <f t="shared" ca="1" si="70"/>
        <v>0</v>
      </c>
      <c r="EB32" s="172" t="str">
        <f t="shared" si="26"/>
        <v>Tiedot!AO517</v>
      </c>
      <c r="EC32">
        <f t="shared" ca="1" si="71"/>
        <v>0</v>
      </c>
      <c r="ED32" t="s">
        <v>140</v>
      </c>
      <c r="EE32" t="str">
        <f t="shared" si="27"/>
        <v>Tiedot!AH517</v>
      </c>
      <c r="EF32">
        <f t="shared" ca="1" si="63"/>
        <v>0</v>
      </c>
      <c r="EG32" t="str">
        <f t="shared" ca="1" si="64"/>
        <v/>
      </c>
      <c r="EH32" t="e">
        <f t="shared" ca="1" si="65"/>
        <v>#REF!</v>
      </c>
      <c r="EI32" s="172" t="s">
        <v>151</v>
      </c>
      <c r="EJ32" t="str">
        <f t="shared" si="66"/>
        <v>Tiedot!AM517</v>
      </c>
      <c r="EL32" t="str">
        <f t="shared" ca="1" si="28"/>
        <v/>
      </c>
      <c r="EN32">
        <f t="shared" si="72"/>
        <v>515</v>
      </c>
    </row>
    <row r="33" spans="1:144" x14ac:dyDescent="0.2">
      <c r="A33" s="74">
        <f t="shared" si="67"/>
        <v>18</v>
      </c>
      <c r="B33" s="75">
        <f t="shared" si="29"/>
        <v>0</v>
      </c>
      <c r="C33" s="76">
        <f t="shared" si="30"/>
        <v>0</v>
      </c>
      <c r="D33" s="77">
        <f t="shared" si="31"/>
        <v>0</v>
      </c>
      <c r="E33" s="77">
        <f t="shared" si="32"/>
        <v>0</v>
      </c>
      <c r="F33" s="78">
        <f t="shared" si="33"/>
        <v>0</v>
      </c>
      <c r="G33" s="169" t="str">
        <f t="shared" ca="1" si="0"/>
        <v/>
      </c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212">
        <f t="shared" si="76"/>
        <v>0</v>
      </c>
      <c r="AC33">
        <f t="shared" si="2"/>
        <v>18</v>
      </c>
      <c r="AD33" s="19">
        <v>28</v>
      </c>
      <c r="AE33" s="19">
        <f>Tiedot!B534</f>
        <v>0</v>
      </c>
      <c r="AF33" s="19">
        <f>Tiedot!C534</f>
        <v>0</v>
      </c>
      <c r="AG33" s="19">
        <f>Tiedot!D534</f>
        <v>0</v>
      </c>
      <c r="AH33" s="19">
        <f>Tiedot!E534</f>
        <v>0</v>
      </c>
      <c r="AI33" s="19">
        <f>Tiedot!F534</f>
        <v>0</v>
      </c>
      <c r="AJ33" s="19">
        <f>Tiedot!G534</f>
        <v>0</v>
      </c>
      <c r="AK33" s="19">
        <f>Tiedot!H534</f>
        <v>0</v>
      </c>
      <c r="AL33" s="19">
        <f>Tiedot!I534</f>
        <v>0</v>
      </c>
      <c r="AM33" s="19" t="str">
        <f>Tiedot!J534</f>
        <v/>
      </c>
      <c r="AN33" s="19" t="str">
        <f>Tiedot!K534</f>
        <v/>
      </c>
      <c r="AO33" s="19">
        <f>Tiedot!L534</f>
        <v>0</v>
      </c>
      <c r="AP33" s="19">
        <f>Tiedot!M534</f>
        <v>0</v>
      </c>
      <c r="AQ33" s="19">
        <f>Tiedot!N534</f>
        <v>0</v>
      </c>
      <c r="AR33" s="19">
        <f t="shared" ca="1" si="34"/>
        <v>0</v>
      </c>
      <c r="AS33" s="19">
        <f t="shared" ca="1" si="68"/>
        <v>0</v>
      </c>
      <c r="AT33" s="19">
        <f t="shared" ca="1" si="69"/>
        <v>0</v>
      </c>
      <c r="AU33" s="19">
        <f t="shared" si="35"/>
        <v>0</v>
      </c>
      <c r="AV33" s="19">
        <f t="shared" si="36"/>
        <v>0</v>
      </c>
      <c r="AW33" s="19">
        <f>Tiedot!B535</f>
        <v>0</v>
      </c>
      <c r="AX33" s="19">
        <f>Tiedot!C535</f>
        <v>0</v>
      </c>
      <c r="AY33" s="19">
        <f>Tiedot!D535</f>
        <v>0</v>
      </c>
      <c r="AZ33" s="19">
        <f>Tiedot!E535</f>
        <v>0</v>
      </c>
      <c r="BA33" s="19">
        <f>Tiedot!F535</f>
        <v>0</v>
      </c>
      <c r="BB33" s="19">
        <f>Tiedot!G535</f>
        <v>0</v>
      </c>
      <c r="BC33" s="19">
        <f>Tiedot!H535</f>
        <v>0</v>
      </c>
      <c r="BD33" s="19">
        <f>Tiedot!I535</f>
        <v>0</v>
      </c>
      <c r="BF33" s="29">
        <f>Tiedot!P534</f>
        <v>0</v>
      </c>
      <c r="BH33" s="19" t="e">
        <f>IF(SUM(Tiedot!#REF!)&gt;0, Tiedot!#REF!, "")</f>
        <v>#REF!</v>
      </c>
      <c r="BJ33">
        <f t="shared" si="37"/>
        <v>520</v>
      </c>
      <c r="BK33">
        <f t="shared" si="79"/>
        <v>522</v>
      </c>
      <c r="BL33">
        <f t="shared" si="79"/>
        <v>524</v>
      </c>
      <c r="BM33">
        <f t="shared" si="79"/>
        <v>526</v>
      </c>
      <c r="BN33">
        <f t="shared" si="79"/>
        <v>528</v>
      </c>
      <c r="BO33">
        <f t="shared" si="79"/>
        <v>530</v>
      </c>
      <c r="BP33">
        <f t="shared" si="38"/>
        <v>532</v>
      </c>
      <c r="BQ33">
        <f t="shared" si="75"/>
        <v>536</v>
      </c>
      <c r="BR33" s="19"/>
      <c r="BS33" s="186" t="str">
        <f t="shared" ca="1" si="39"/>
        <v/>
      </c>
      <c r="BT33" t="s">
        <v>111</v>
      </c>
      <c r="BU33" t="str">
        <f t="shared" si="40"/>
        <v>Tiedot!V520</v>
      </c>
      <c r="BV33" t="str">
        <f t="shared" si="41"/>
        <v>Tiedot!V522</v>
      </c>
      <c r="BW33" t="str">
        <f t="shared" si="42"/>
        <v>Tiedot!V524</v>
      </c>
      <c r="BX33" t="str">
        <f t="shared" si="43"/>
        <v>Tiedot!V526</v>
      </c>
      <c r="BY33" t="str">
        <f t="shared" si="44"/>
        <v>Tiedot!V528</v>
      </c>
      <c r="BZ33" t="str">
        <f t="shared" si="45"/>
        <v>Tiedot!V530</v>
      </c>
      <c r="CA33" t="str">
        <f t="shared" si="46"/>
        <v>Tiedot!V532</v>
      </c>
      <c r="CB33" t="str">
        <f t="shared" si="47"/>
        <v>Tiedot!V536</v>
      </c>
      <c r="CC33" s="185" t="str">
        <f t="shared" ca="1" si="48"/>
        <v/>
      </c>
      <c r="CD33" s="185" t="str">
        <f t="shared" ca="1" si="49"/>
        <v/>
      </c>
      <c r="CE33" s="185" t="str">
        <f t="shared" ca="1" si="50"/>
        <v/>
      </c>
      <c r="CF33" s="185" t="str">
        <f t="shared" ca="1" si="51"/>
        <v/>
      </c>
      <c r="CG33" s="185" t="str">
        <f t="shared" ca="1" si="52"/>
        <v/>
      </c>
      <c r="CH33" s="185" t="str">
        <f t="shared" ca="1" si="53"/>
        <v/>
      </c>
      <c r="CI33" s="185" t="str">
        <f t="shared" ca="1" si="54"/>
        <v/>
      </c>
      <c r="CJ33" s="185" t="str">
        <f t="shared" ca="1" si="55"/>
        <v/>
      </c>
      <c r="CK33">
        <f>CK27</f>
        <v>9</v>
      </c>
      <c r="CL33" s="206" t="s">
        <v>147</v>
      </c>
      <c r="CM33" s="207" t="str">
        <f t="shared" ca="1" si="56"/>
        <v/>
      </c>
      <c r="CN33" t="s">
        <v>115</v>
      </c>
      <c r="CO33" t="str">
        <f t="shared" si="6"/>
        <v>Tiedot!AW520</v>
      </c>
      <c r="CP33" t="str">
        <f t="shared" si="7"/>
        <v>Tiedot!AW522</v>
      </c>
      <c r="CQ33" t="str">
        <f t="shared" si="8"/>
        <v>Tiedot!AW524</v>
      </c>
      <c r="CR33" t="str">
        <f t="shared" si="9"/>
        <v>Tiedot!AW526</v>
      </c>
      <c r="CS33" t="str">
        <f t="shared" si="10"/>
        <v>Tiedot!AW528</v>
      </c>
      <c r="CT33" t="str">
        <f t="shared" si="11"/>
        <v>Tiedot!AW530</v>
      </c>
      <c r="CU33" t="str">
        <f t="shared" si="12"/>
        <v>Tiedot!AW532</v>
      </c>
      <c r="CV33" t="str">
        <f t="shared" si="13"/>
        <v>Tiedot!AW536</v>
      </c>
      <c r="CW33" s="184">
        <f t="shared" ca="1" si="14"/>
        <v>0</v>
      </c>
      <c r="CX33" s="184">
        <f t="shared" ca="1" si="15"/>
        <v>0</v>
      </c>
      <c r="CY33" s="184">
        <f t="shared" ca="1" si="16"/>
        <v>0</v>
      </c>
      <c r="CZ33" s="184">
        <f t="shared" ca="1" si="17"/>
        <v>0</v>
      </c>
      <c r="DA33" s="184">
        <f t="shared" ca="1" si="18"/>
        <v>0</v>
      </c>
      <c r="DB33" s="184">
        <f t="shared" ca="1" si="19"/>
        <v>0</v>
      </c>
      <c r="DC33" s="184">
        <f t="shared" ca="1" si="20"/>
        <v>0</v>
      </c>
      <c r="DD33" s="191">
        <f t="shared" ca="1" si="21"/>
        <v>0</v>
      </c>
      <c r="DE33" s="191" t="str">
        <f t="shared" ca="1" si="78"/>
        <v/>
      </c>
      <c r="DF33" s="172"/>
      <c r="DG33">
        <f t="shared" ca="1" si="57"/>
        <v>0</v>
      </c>
      <c r="DI33" s="172" t="s">
        <v>149</v>
      </c>
      <c r="DJ33">
        <f>DJ27</f>
        <v>9</v>
      </c>
      <c r="DK33" t="str">
        <f t="shared" si="74"/>
        <v>DA9</v>
      </c>
      <c r="DM33" s="191" t="str">
        <f t="shared" ca="1" si="58"/>
        <v/>
      </c>
      <c r="DN33" s="185" t="str">
        <f t="shared" ca="1" si="59"/>
        <v/>
      </c>
      <c r="DP33" s="172" t="s">
        <v>136</v>
      </c>
      <c r="DQ33" t="str">
        <f t="shared" si="23"/>
        <v>Tiedot!AU536</v>
      </c>
      <c r="DR33" t="str">
        <f t="shared" si="24"/>
        <v>Tiedot!AU535</v>
      </c>
      <c r="DS33">
        <f t="shared" ca="1" si="60"/>
        <v>0</v>
      </c>
      <c r="DT33">
        <f t="shared" ca="1" si="61"/>
        <v>0</v>
      </c>
      <c r="DV33" t="str">
        <f t="shared" ca="1" si="62"/>
        <v/>
      </c>
      <c r="DW33">
        <f t="shared" ca="1" si="73"/>
        <v>0</v>
      </c>
      <c r="DX33" s="202" t="s">
        <v>138</v>
      </c>
      <c r="DY33" s="172" t="s">
        <v>137</v>
      </c>
      <c r="DZ33" t="str">
        <f t="shared" si="25"/>
        <v>Tiedot!AN536</v>
      </c>
      <c r="EA33">
        <f t="shared" ca="1" si="70"/>
        <v>0</v>
      </c>
      <c r="EB33" s="172" t="str">
        <f t="shared" si="26"/>
        <v>Tiedot!AO536</v>
      </c>
      <c r="EC33">
        <f t="shared" ca="1" si="71"/>
        <v>0</v>
      </c>
      <c r="ED33" t="s">
        <v>140</v>
      </c>
      <c r="EE33" t="str">
        <f t="shared" si="27"/>
        <v>Tiedot!AH536</v>
      </c>
      <c r="EF33">
        <f t="shared" ca="1" si="63"/>
        <v>0</v>
      </c>
      <c r="EG33" t="str">
        <f t="shared" ca="1" si="64"/>
        <v/>
      </c>
      <c r="EH33" t="e">
        <f t="shared" ca="1" si="65"/>
        <v>#REF!</v>
      </c>
      <c r="EI33" s="172" t="s">
        <v>151</v>
      </c>
      <c r="EJ33" t="str">
        <f t="shared" si="66"/>
        <v>Tiedot!AM536</v>
      </c>
      <c r="EL33" t="str">
        <f t="shared" ca="1" si="28"/>
        <v/>
      </c>
      <c r="EN33">
        <f t="shared" si="72"/>
        <v>534</v>
      </c>
    </row>
    <row r="34" spans="1:144" x14ac:dyDescent="0.2">
      <c r="A34" s="74">
        <f t="shared" si="67"/>
        <v>19</v>
      </c>
      <c r="B34" s="75">
        <f t="shared" si="29"/>
        <v>0</v>
      </c>
      <c r="C34" s="76">
        <f t="shared" si="30"/>
        <v>0</v>
      </c>
      <c r="D34" s="77">
        <f t="shared" si="31"/>
        <v>0</v>
      </c>
      <c r="E34" s="77">
        <f t="shared" si="32"/>
        <v>0</v>
      </c>
      <c r="F34" s="78">
        <f t="shared" si="33"/>
        <v>0</v>
      </c>
      <c r="G34" s="169" t="str">
        <f t="shared" ca="1" si="0"/>
        <v/>
      </c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212">
        <f t="shared" si="76"/>
        <v>0</v>
      </c>
      <c r="AC34">
        <f t="shared" si="2"/>
        <v>19</v>
      </c>
      <c r="AD34" s="19">
        <v>29</v>
      </c>
      <c r="AE34" s="19">
        <f>Tiedot!B553</f>
        <v>0</v>
      </c>
      <c r="AF34" s="19">
        <f>Tiedot!C553</f>
        <v>0</v>
      </c>
      <c r="AG34" s="19">
        <f>Tiedot!D553</f>
        <v>0</v>
      </c>
      <c r="AH34" s="19">
        <f>Tiedot!E553</f>
        <v>0</v>
      </c>
      <c r="AI34" s="19">
        <f>Tiedot!F553</f>
        <v>0</v>
      </c>
      <c r="AJ34" s="19">
        <f>Tiedot!G553</f>
        <v>0</v>
      </c>
      <c r="AK34" s="19">
        <f>Tiedot!H553</f>
        <v>0</v>
      </c>
      <c r="AL34" s="19">
        <f>Tiedot!I553</f>
        <v>0</v>
      </c>
      <c r="AM34" s="19" t="str">
        <f>Tiedot!J553</f>
        <v/>
      </c>
      <c r="AN34" s="19" t="str">
        <f>Tiedot!K553</f>
        <v/>
      </c>
      <c r="AO34" s="19">
        <f>Tiedot!L553</f>
        <v>0</v>
      </c>
      <c r="AP34" s="19">
        <f>Tiedot!M553</f>
        <v>0</v>
      </c>
      <c r="AQ34" s="19">
        <f>Tiedot!N553</f>
        <v>0</v>
      </c>
      <c r="AR34" s="19">
        <f t="shared" ca="1" si="34"/>
        <v>0</v>
      </c>
      <c r="AS34" s="19">
        <f t="shared" ca="1" si="68"/>
        <v>0</v>
      </c>
      <c r="AT34" s="19">
        <f t="shared" ca="1" si="69"/>
        <v>0</v>
      </c>
      <c r="AU34" s="19">
        <f t="shared" si="35"/>
        <v>0</v>
      </c>
      <c r="AV34" s="19">
        <f t="shared" si="36"/>
        <v>0</v>
      </c>
      <c r="AW34" s="19">
        <f>Tiedot!B554</f>
        <v>0</v>
      </c>
      <c r="AX34" s="19">
        <f>Tiedot!C554</f>
        <v>0</v>
      </c>
      <c r="AY34" s="19">
        <f>Tiedot!D554</f>
        <v>0</v>
      </c>
      <c r="AZ34" s="19">
        <f>Tiedot!E554</f>
        <v>0</v>
      </c>
      <c r="BA34" s="19">
        <f>Tiedot!F554</f>
        <v>0</v>
      </c>
      <c r="BB34" s="19">
        <f>Tiedot!G554</f>
        <v>0</v>
      </c>
      <c r="BC34" s="19">
        <f>Tiedot!H554</f>
        <v>0</v>
      </c>
      <c r="BD34" s="19">
        <f>Tiedot!I554</f>
        <v>0</v>
      </c>
      <c r="BF34" s="29">
        <f>Tiedot!P553</f>
        <v>0</v>
      </c>
      <c r="BH34" s="19" t="e">
        <f>IF(SUM(Tiedot!#REF!)&gt;0, Tiedot!#REF!, "")</f>
        <v>#REF!</v>
      </c>
      <c r="BJ34">
        <f t="shared" si="37"/>
        <v>539</v>
      </c>
      <c r="BK34">
        <f t="shared" si="79"/>
        <v>541</v>
      </c>
      <c r="BL34">
        <f t="shared" si="79"/>
        <v>543</v>
      </c>
      <c r="BM34">
        <f t="shared" si="79"/>
        <v>545</v>
      </c>
      <c r="BN34">
        <f t="shared" si="79"/>
        <v>547</v>
      </c>
      <c r="BO34">
        <f t="shared" si="79"/>
        <v>549</v>
      </c>
      <c r="BP34">
        <f t="shared" si="38"/>
        <v>551</v>
      </c>
      <c r="BQ34">
        <f t="shared" si="75"/>
        <v>555</v>
      </c>
      <c r="BR34" s="19"/>
      <c r="BS34" s="186" t="str">
        <f t="shared" ca="1" si="39"/>
        <v/>
      </c>
      <c r="BT34" t="s">
        <v>111</v>
      </c>
      <c r="BU34" t="str">
        <f t="shared" si="40"/>
        <v>Tiedot!V539</v>
      </c>
      <c r="BV34" t="str">
        <f t="shared" si="41"/>
        <v>Tiedot!V541</v>
      </c>
      <c r="BW34" t="str">
        <f t="shared" si="42"/>
        <v>Tiedot!V543</v>
      </c>
      <c r="BX34" t="str">
        <f t="shared" si="43"/>
        <v>Tiedot!V545</v>
      </c>
      <c r="BY34" t="str">
        <f t="shared" si="44"/>
        <v>Tiedot!V547</v>
      </c>
      <c r="BZ34" t="str">
        <f t="shared" si="45"/>
        <v>Tiedot!V549</v>
      </c>
      <c r="CA34" t="str">
        <f t="shared" si="46"/>
        <v>Tiedot!V551</v>
      </c>
      <c r="CB34" t="str">
        <f t="shared" si="47"/>
        <v>Tiedot!V555</v>
      </c>
      <c r="CC34" s="185" t="str">
        <f t="shared" ca="1" si="48"/>
        <v/>
      </c>
      <c r="CD34" s="185" t="str">
        <f t="shared" ca="1" si="49"/>
        <v/>
      </c>
      <c r="CE34" s="185" t="str">
        <f t="shared" ca="1" si="50"/>
        <v/>
      </c>
      <c r="CF34" s="185" t="str">
        <f t="shared" ca="1" si="51"/>
        <v/>
      </c>
      <c r="CG34" s="185" t="str">
        <f t="shared" ca="1" si="52"/>
        <v/>
      </c>
      <c r="CH34" s="185" t="str">
        <f t="shared" ca="1" si="53"/>
        <v/>
      </c>
      <c r="CI34" s="185" t="str">
        <f t="shared" ca="1" si="54"/>
        <v/>
      </c>
      <c r="CJ34" s="185" t="str">
        <f t="shared" ca="1" si="55"/>
        <v/>
      </c>
      <c r="CK34">
        <f>CK27+1</f>
        <v>10</v>
      </c>
      <c r="CL34" s="206" t="s">
        <v>141</v>
      </c>
      <c r="CM34" s="207" t="str">
        <f t="shared" ca="1" si="56"/>
        <v>Tiedot!V95</v>
      </c>
      <c r="CN34" t="s">
        <v>115</v>
      </c>
      <c r="CO34" t="str">
        <f t="shared" si="6"/>
        <v>Tiedot!AW539</v>
      </c>
      <c r="CP34" t="str">
        <f t="shared" si="7"/>
        <v>Tiedot!AW541</v>
      </c>
      <c r="CQ34" t="str">
        <f t="shared" si="8"/>
        <v>Tiedot!AW543</v>
      </c>
      <c r="CR34" t="str">
        <f t="shared" si="9"/>
        <v>Tiedot!AW545</v>
      </c>
      <c r="CS34" t="str">
        <f t="shared" si="10"/>
        <v>Tiedot!AW547</v>
      </c>
      <c r="CT34" t="str">
        <f t="shared" si="11"/>
        <v>Tiedot!AW549</v>
      </c>
      <c r="CU34" t="str">
        <f t="shared" si="12"/>
        <v>Tiedot!AW551</v>
      </c>
      <c r="CV34" t="str">
        <f t="shared" si="13"/>
        <v>Tiedot!AW555</v>
      </c>
      <c r="CW34" s="184">
        <f t="shared" ca="1" si="14"/>
        <v>0</v>
      </c>
      <c r="CX34" s="184">
        <f t="shared" ca="1" si="15"/>
        <v>0</v>
      </c>
      <c r="CY34" s="184">
        <f t="shared" ca="1" si="16"/>
        <v>0</v>
      </c>
      <c r="CZ34" s="184">
        <f t="shared" ca="1" si="17"/>
        <v>0</v>
      </c>
      <c r="DA34" s="184">
        <f t="shared" ca="1" si="18"/>
        <v>0</v>
      </c>
      <c r="DB34" s="184">
        <f t="shared" ca="1" si="19"/>
        <v>0</v>
      </c>
      <c r="DC34" s="184">
        <f t="shared" ca="1" si="20"/>
        <v>0</v>
      </c>
      <c r="DD34" s="191">
        <f t="shared" ca="1" si="21"/>
        <v>0</v>
      </c>
      <c r="DE34" s="191" t="str">
        <f t="shared" ca="1" si="78"/>
        <v/>
      </c>
      <c r="DF34" s="172"/>
      <c r="DG34" t="str">
        <f t="shared" ca="1" si="57"/>
        <v>Tiedot!AW95</v>
      </c>
      <c r="DI34" s="172" t="s">
        <v>116</v>
      </c>
      <c r="DJ34">
        <f>DJ27+1</f>
        <v>10</v>
      </c>
      <c r="DK34" t="str">
        <f t="shared" si="74"/>
        <v>CU10</v>
      </c>
      <c r="DM34" s="191" t="str">
        <f t="shared" ca="1" si="58"/>
        <v/>
      </c>
      <c r="DN34" s="185" t="str">
        <f t="shared" ca="1" si="59"/>
        <v/>
      </c>
      <c r="DP34" s="172" t="s">
        <v>136</v>
      </c>
      <c r="DQ34" t="str">
        <f t="shared" si="23"/>
        <v>Tiedot!AU555</v>
      </c>
      <c r="DR34" t="str">
        <f t="shared" si="24"/>
        <v>Tiedot!AU554</v>
      </c>
      <c r="DS34">
        <f t="shared" ca="1" si="60"/>
        <v>0</v>
      </c>
      <c r="DT34">
        <f t="shared" ca="1" si="61"/>
        <v>0</v>
      </c>
      <c r="DV34" t="str">
        <f t="shared" ca="1" si="62"/>
        <v/>
      </c>
      <c r="DW34">
        <f t="shared" ca="1" si="73"/>
        <v>0</v>
      </c>
      <c r="DX34" s="202" t="s">
        <v>138</v>
      </c>
      <c r="DY34" s="172" t="s">
        <v>137</v>
      </c>
      <c r="DZ34" t="str">
        <f t="shared" si="25"/>
        <v>Tiedot!AN555</v>
      </c>
      <c r="EA34">
        <f t="shared" ca="1" si="70"/>
        <v>0</v>
      </c>
      <c r="EB34" s="172" t="str">
        <f t="shared" si="26"/>
        <v>Tiedot!AO555</v>
      </c>
      <c r="EC34">
        <f t="shared" ca="1" si="71"/>
        <v>0</v>
      </c>
      <c r="ED34" t="s">
        <v>140</v>
      </c>
      <c r="EE34" t="str">
        <f t="shared" si="27"/>
        <v>Tiedot!AH555</v>
      </c>
      <c r="EF34">
        <f t="shared" ca="1" si="63"/>
        <v>0</v>
      </c>
      <c r="EG34" t="str">
        <f t="shared" ca="1" si="64"/>
        <v/>
      </c>
      <c r="EH34" t="e">
        <f t="shared" ca="1" si="65"/>
        <v>#REF!</v>
      </c>
      <c r="EI34" s="172" t="s">
        <v>151</v>
      </c>
      <c r="EJ34" t="str">
        <f t="shared" si="66"/>
        <v>Tiedot!AM555</v>
      </c>
      <c r="EL34" t="str">
        <f t="shared" ca="1" si="28"/>
        <v/>
      </c>
      <c r="EN34">
        <f t="shared" si="72"/>
        <v>553</v>
      </c>
    </row>
    <row r="35" spans="1:144" x14ac:dyDescent="0.2">
      <c r="A35" s="74">
        <f t="shared" si="67"/>
        <v>20</v>
      </c>
      <c r="B35" s="75">
        <f t="shared" si="29"/>
        <v>0</v>
      </c>
      <c r="C35" s="76">
        <f t="shared" si="30"/>
        <v>0</v>
      </c>
      <c r="D35" s="77">
        <f t="shared" si="31"/>
        <v>0</v>
      </c>
      <c r="E35" s="77">
        <f t="shared" si="32"/>
        <v>0</v>
      </c>
      <c r="F35" s="78">
        <f t="shared" si="33"/>
        <v>0</v>
      </c>
      <c r="G35" s="169" t="str">
        <f t="shared" ca="1" si="0"/>
        <v/>
      </c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212">
        <f t="shared" si="76"/>
        <v>0</v>
      </c>
      <c r="AC35">
        <f t="shared" si="2"/>
        <v>20</v>
      </c>
      <c r="AD35" s="19">
        <v>30</v>
      </c>
      <c r="AE35" s="19">
        <f>Tiedot!B572</f>
        <v>0</v>
      </c>
      <c r="AF35" s="19">
        <f>Tiedot!C572</f>
        <v>0</v>
      </c>
      <c r="AG35" s="19">
        <f>Tiedot!D572</f>
        <v>0</v>
      </c>
      <c r="AH35" s="19">
        <f>Tiedot!E572</f>
        <v>0</v>
      </c>
      <c r="AI35" s="19">
        <f>Tiedot!F572</f>
        <v>0</v>
      </c>
      <c r="AJ35" s="19">
        <f>Tiedot!G572</f>
        <v>0</v>
      </c>
      <c r="AK35" s="19">
        <f>Tiedot!H572</f>
        <v>0</v>
      </c>
      <c r="AL35" s="19">
        <f>Tiedot!I572</f>
        <v>0</v>
      </c>
      <c r="AM35" s="19" t="str">
        <f>Tiedot!J572</f>
        <v/>
      </c>
      <c r="AN35" s="19" t="str">
        <f>Tiedot!K572</f>
        <v/>
      </c>
      <c r="AO35" s="19">
        <f>Tiedot!L572</f>
        <v>0</v>
      </c>
      <c r="AP35" s="19">
        <f>Tiedot!M572</f>
        <v>0</v>
      </c>
      <c r="AQ35" s="19">
        <f>Tiedot!N572</f>
        <v>0</v>
      </c>
      <c r="AR35" s="19">
        <f t="shared" ca="1" si="34"/>
        <v>0</v>
      </c>
      <c r="AS35" s="19">
        <f t="shared" ca="1" si="68"/>
        <v>0</v>
      </c>
      <c r="AT35" s="19">
        <f t="shared" ca="1" si="69"/>
        <v>0</v>
      </c>
      <c r="AU35" s="19">
        <f t="shared" si="35"/>
        <v>0</v>
      </c>
      <c r="AV35" s="19">
        <f t="shared" si="36"/>
        <v>0</v>
      </c>
      <c r="AW35" s="19">
        <f>Tiedot!B573</f>
        <v>0</v>
      </c>
      <c r="AX35" s="19">
        <f>Tiedot!C573</f>
        <v>0</v>
      </c>
      <c r="AY35" s="19">
        <f>Tiedot!D573</f>
        <v>0</v>
      </c>
      <c r="AZ35" s="19">
        <f>Tiedot!E573</f>
        <v>0</v>
      </c>
      <c r="BA35" s="19">
        <f>Tiedot!F573</f>
        <v>0</v>
      </c>
      <c r="BB35" s="19">
        <f>Tiedot!G573</f>
        <v>0</v>
      </c>
      <c r="BC35" s="19">
        <f>Tiedot!H573</f>
        <v>0</v>
      </c>
      <c r="BD35" s="19">
        <f>Tiedot!I573</f>
        <v>0</v>
      </c>
      <c r="BF35" s="29">
        <f>Tiedot!P572</f>
        <v>0</v>
      </c>
      <c r="BH35" s="19" t="e">
        <f>IF(SUM(Tiedot!#REF!)&gt;0, Tiedot!#REF!, "")</f>
        <v>#REF!</v>
      </c>
      <c r="BJ35">
        <f t="shared" si="37"/>
        <v>558</v>
      </c>
      <c r="BK35">
        <f t="shared" si="79"/>
        <v>560</v>
      </c>
      <c r="BL35">
        <f t="shared" si="79"/>
        <v>562</v>
      </c>
      <c r="BM35">
        <f t="shared" si="79"/>
        <v>564</v>
      </c>
      <c r="BN35">
        <f t="shared" si="79"/>
        <v>566</v>
      </c>
      <c r="BO35">
        <f t="shared" si="79"/>
        <v>568</v>
      </c>
      <c r="BP35">
        <f t="shared" si="38"/>
        <v>570</v>
      </c>
      <c r="BQ35">
        <f t="shared" si="75"/>
        <v>574</v>
      </c>
      <c r="BR35" s="19"/>
      <c r="BS35" s="186" t="str">
        <f t="shared" ca="1" si="39"/>
        <v/>
      </c>
      <c r="BT35" t="s">
        <v>111</v>
      </c>
      <c r="BU35" t="str">
        <f t="shared" si="40"/>
        <v>Tiedot!V558</v>
      </c>
      <c r="BV35" t="str">
        <f t="shared" si="41"/>
        <v>Tiedot!V560</v>
      </c>
      <c r="BW35" t="str">
        <f t="shared" si="42"/>
        <v>Tiedot!V562</v>
      </c>
      <c r="BX35" t="str">
        <f t="shared" si="43"/>
        <v>Tiedot!V564</v>
      </c>
      <c r="BY35" t="str">
        <f t="shared" si="44"/>
        <v>Tiedot!V566</v>
      </c>
      <c r="BZ35" t="str">
        <f t="shared" si="45"/>
        <v>Tiedot!V568</v>
      </c>
      <c r="CA35" t="str">
        <f t="shared" si="46"/>
        <v>Tiedot!V570</v>
      </c>
      <c r="CB35" t="str">
        <f t="shared" si="47"/>
        <v>Tiedot!V574</v>
      </c>
      <c r="CC35" s="185" t="str">
        <f t="shared" ca="1" si="48"/>
        <v/>
      </c>
      <c r="CD35" s="185" t="str">
        <f t="shared" ca="1" si="49"/>
        <v/>
      </c>
      <c r="CE35" s="185" t="str">
        <f t="shared" ca="1" si="50"/>
        <v/>
      </c>
      <c r="CF35" s="185" t="str">
        <f t="shared" ca="1" si="51"/>
        <v/>
      </c>
      <c r="CG35" s="185" t="str">
        <f t="shared" ca="1" si="52"/>
        <v/>
      </c>
      <c r="CH35" s="185" t="str">
        <f t="shared" ca="1" si="53"/>
        <v/>
      </c>
      <c r="CI35" s="185" t="str">
        <f t="shared" ca="1" si="54"/>
        <v/>
      </c>
      <c r="CJ35" s="185" t="str">
        <f t="shared" ca="1" si="55"/>
        <v/>
      </c>
      <c r="CK35">
        <f>CK34</f>
        <v>10</v>
      </c>
      <c r="CL35" s="206" t="s">
        <v>142</v>
      </c>
      <c r="CM35" s="207" t="str">
        <f t="shared" ca="1" si="56"/>
        <v>Tiedot!V99</v>
      </c>
      <c r="CN35" t="s">
        <v>115</v>
      </c>
      <c r="CO35" t="str">
        <f t="shared" si="6"/>
        <v>Tiedot!AW558</v>
      </c>
      <c r="CP35" t="str">
        <f t="shared" si="7"/>
        <v>Tiedot!AW560</v>
      </c>
      <c r="CQ35" t="str">
        <f t="shared" si="8"/>
        <v>Tiedot!AW562</v>
      </c>
      <c r="CR35" t="str">
        <f t="shared" si="9"/>
        <v>Tiedot!AW564</v>
      </c>
      <c r="CS35" t="str">
        <f t="shared" si="10"/>
        <v>Tiedot!AW566</v>
      </c>
      <c r="CT35" t="str">
        <f t="shared" si="11"/>
        <v>Tiedot!AW568</v>
      </c>
      <c r="CU35" t="str">
        <f t="shared" si="12"/>
        <v>Tiedot!AW570</v>
      </c>
      <c r="CV35" t="str">
        <f t="shared" si="13"/>
        <v>Tiedot!AW574</v>
      </c>
      <c r="CW35" s="184">
        <f t="shared" ca="1" si="14"/>
        <v>0</v>
      </c>
      <c r="CX35" s="184">
        <f t="shared" ca="1" si="15"/>
        <v>0</v>
      </c>
      <c r="CY35" s="184">
        <f t="shared" ca="1" si="16"/>
        <v>0</v>
      </c>
      <c r="CZ35" s="184">
        <f t="shared" ca="1" si="17"/>
        <v>0</v>
      </c>
      <c r="DA35" s="184">
        <f t="shared" ca="1" si="18"/>
        <v>0</v>
      </c>
      <c r="DB35" s="184">
        <f t="shared" ca="1" si="19"/>
        <v>0</v>
      </c>
      <c r="DC35" s="184">
        <f t="shared" ca="1" si="20"/>
        <v>0</v>
      </c>
      <c r="DD35" s="191">
        <f t="shared" ca="1" si="21"/>
        <v>0</v>
      </c>
      <c r="DE35" s="191" t="str">
        <f t="shared" ca="1" si="78"/>
        <v/>
      </c>
      <c r="DF35" s="172"/>
      <c r="DG35" t="str">
        <f t="shared" ca="1" si="57"/>
        <v>Tiedot!AW99</v>
      </c>
      <c r="DI35" s="172" t="s">
        <v>117</v>
      </c>
      <c r="DJ35">
        <f>DJ34</f>
        <v>10</v>
      </c>
      <c r="DK35" t="str">
        <f t="shared" si="74"/>
        <v>CV10</v>
      </c>
      <c r="DM35" s="191" t="str">
        <f t="shared" ca="1" si="58"/>
        <v/>
      </c>
      <c r="DN35" s="185" t="str">
        <f t="shared" ca="1" si="59"/>
        <v/>
      </c>
      <c r="DP35" s="172" t="s">
        <v>136</v>
      </c>
      <c r="DQ35" t="str">
        <f t="shared" si="23"/>
        <v>Tiedot!AU574</v>
      </c>
      <c r="DR35" t="str">
        <f t="shared" si="24"/>
        <v>Tiedot!AU573</v>
      </c>
      <c r="DS35">
        <f t="shared" ca="1" si="60"/>
        <v>0</v>
      </c>
      <c r="DT35">
        <f t="shared" ca="1" si="61"/>
        <v>0</v>
      </c>
      <c r="DV35" t="str">
        <f t="shared" ca="1" si="62"/>
        <v/>
      </c>
      <c r="DW35">
        <f t="shared" ca="1" si="73"/>
        <v>0</v>
      </c>
      <c r="DX35" s="202" t="s">
        <v>138</v>
      </c>
      <c r="DY35" s="172" t="s">
        <v>137</v>
      </c>
      <c r="DZ35" t="str">
        <f t="shared" si="25"/>
        <v>Tiedot!AN574</v>
      </c>
      <c r="EA35">
        <f t="shared" ca="1" si="70"/>
        <v>0</v>
      </c>
      <c r="EB35" s="172" t="str">
        <f t="shared" si="26"/>
        <v>Tiedot!AO574</v>
      </c>
      <c r="EC35">
        <f t="shared" ca="1" si="71"/>
        <v>0</v>
      </c>
      <c r="ED35" t="s">
        <v>140</v>
      </c>
      <c r="EE35" t="str">
        <f t="shared" si="27"/>
        <v>Tiedot!AH574</v>
      </c>
      <c r="EF35">
        <f t="shared" ca="1" si="63"/>
        <v>0</v>
      </c>
      <c r="EG35" t="str">
        <f t="shared" ca="1" si="64"/>
        <v/>
      </c>
      <c r="EH35" t="e">
        <f t="shared" ca="1" si="65"/>
        <v>#REF!</v>
      </c>
      <c r="EI35" s="172" t="s">
        <v>151</v>
      </c>
      <c r="EJ35" t="str">
        <f t="shared" si="66"/>
        <v>Tiedot!AM574</v>
      </c>
      <c r="EL35" t="str">
        <f t="shared" ca="1" si="28"/>
        <v/>
      </c>
      <c r="EN35">
        <f t="shared" si="72"/>
        <v>572</v>
      </c>
    </row>
    <row r="36" spans="1:144" x14ac:dyDescent="0.2">
      <c r="A36" s="74">
        <f t="shared" si="67"/>
        <v>21</v>
      </c>
      <c r="B36" s="75">
        <f t="shared" si="29"/>
        <v>0</v>
      </c>
      <c r="C36" s="76">
        <f t="shared" si="30"/>
        <v>0</v>
      </c>
      <c r="D36" s="77">
        <f t="shared" si="31"/>
        <v>0</v>
      </c>
      <c r="E36" s="77">
        <f t="shared" si="32"/>
        <v>0</v>
      </c>
      <c r="F36" s="78">
        <f t="shared" si="33"/>
        <v>0</v>
      </c>
      <c r="G36" s="169" t="str">
        <f t="shared" ca="1" si="0"/>
        <v/>
      </c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212">
        <f t="shared" si="76"/>
        <v>0</v>
      </c>
      <c r="AC36">
        <f t="shared" si="2"/>
        <v>21</v>
      </c>
      <c r="AD36" s="19">
        <v>31</v>
      </c>
      <c r="AE36" s="19">
        <f>Tiedot!B591</f>
        <v>0</v>
      </c>
      <c r="AF36" s="19">
        <f>Tiedot!C591</f>
        <v>0</v>
      </c>
      <c r="AG36" s="19">
        <f>Tiedot!D591</f>
        <v>0</v>
      </c>
      <c r="AH36" s="19">
        <f>Tiedot!E591</f>
        <v>0</v>
      </c>
      <c r="AI36" s="19">
        <f>Tiedot!F591</f>
        <v>0</v>
      </c>
      <c r="AJ36" s="19">
        <f>Tiedot!G591</f>
        <v>0</v>
      </c>
      <c r="AK36" s="19">
        <f>Tiedot!H591</f>
        <v>0</v>
      </c>
      <c r="AL36" s="19">
        <f>Tiedot!I591</f>
        <v>0</v>
      </c>
      <c r="AM36" s="19" t="str">
        <f>Tiedot!J591</f>
        <v/>
      </c>
      <c r="AN36" s="19" t="str">
        <f>Tiedot!K591</f>
        <v/>
      </c>
      <c r="AO36" s="19">
        <f>Tiedot!L591</f>
        <v>0</v>
      </c>
      <c r="AP36" s="19">
        <f>Tiedot!M591</f>
        <v>0</v>
      </c>
      <c r="AQ36" s="19">
        <f>Tiedot!N591</f>
        <v>0</v>
      </c>
      <c r="AR36" s="19">
        <f t="shared" ca="1" si="34"/>
        <v>0</v>
      </c>
      <c r="AS36" s="19">
        <f t="shared" ca="1" si="68"/>
        <v>0</v>
      </c>
      <c r="AT36" s="19">
        <f t="shared" ca="1" si="69"/>
        <v>0</v>
      </c>
      <c r="AU36" s="19">
        <f t="shared" si="35"/>
        <v>0</v>
      </c>
      <c r="AV36" s="19">
        <f t="shared" si="36"/>
        <v>0</v>
      </c>
      <c r="AW36" s="19">
        <f>Tiedot!B592</f>
        <v>0</v>
      </c>
      <c r="AX36" s="19">
        <f>Tiedot!C592</f>
        <v>0</v>
      </c>
      <c r="AY36" s="19">
        <f>Tiedot!D592</f>
        <v>0</v>
      </c>
      <c r="AZ36" s="19">
        <f>Tiedot!E592</f>
        <v>0</v>
      </c>
      <c r="BA36" s="19">
        <f>Tiedot!F592</f>
        <v>0</v>
      </c>
      <c r="BB36" s="19">
        <f>Tiedot!G592</f>
        <v>0</v>
      </c>
      <c r="BC36" s="19">
        <f>Tiedot!H592</f>
        <v>0</v>
      </c>
      <c r="BD36" s="19">
        <f>Tiedot!I592</f>
        <v>0</v>
      </c>
      <c r="BF36" s="29">
        <f>Tiedot!P591</f>
        <v>0</v>
      </c>
      <c r="BH36" s="19" t="e">
        <f>IF(SUM(Tiedot!#REF!)&gt;0, Tiedot!#REF!, "")</f>
        <v>#REF!</v>
      </c>
      <c r="BJ36">
        <f t="shared" si="37"/>
        <v>577</v>
      </c>
      <c r="BK36">
        <f t="shared" ref="BK36:BO45" si="80">BJ36+2</f>
        <v>579</v>
      </c>
      <c r="BL36">
        <f t="shared" si="80"/>
        <v>581</v>
      </c>
      <c r="BM36">
        <f t="shared" si="80"/>
        <v>583</v>
      </c>
      <c r="BN36">
        <f t="shared" si="80"/>
        <v>585</v>
      </c>
      <c r="BO36">
        <f t="shared" si="80"/>
        <v>587</v>
      </c>
      <c r="BP36">
        <f t="shared" si="38"/>
        <v>589</v>
      </c>
      <c r="BQ36">
        <f t="shared" si="75"/>
        <v>593</v>
      </c>
      <c r="BR36" s="19"/>
      <c r="BS36" s="186" t="str">
        <f t="shared" ca="1" si="39"/>
        <v/>
      </c>
      <c r="BT36" t="s">
        <v>111</v>
      </c>
      <c r="BU36" t="str">
        <f t="shared" si="40"/>
        <v>Tiedot!V577</v>
      </c>
      <c r="BV36" t="str">
        <f t="shared" si="41"/>
        <v>Tiedot!V579</v>
      </c>
      <c r="BW36" t="str">
        <f t="shared" si="42"/>
        <v>Tiedot!V581</v>
      </c>
      <c r="BX36" t="str">
        <f t="shared" si="43"/>
        <v>Tiedot!V583</v>
      </c>
      <c r="BY36" t="str">
        <f t="shared" si="44"/>
        <v>Tiedot!V585</v>
      </c>
      <c r="BZ36" t="str">
        <f t="shared" si="45"/>
        <v>Tiedot!V587</v>
      </c>
      <c r="CA36" t="str">
        <f t="shared" si="46"/>
        <v>Tiedot!V589</v>
      </c>
      <c r="CB36" t="str">
        <f t="shared" si="47"/>
        <v>Tiedot!V593</v>
      </c>
      <c r="CC36" s="185" t="str">
        <f t="shared" ca="1" si="48"/>
        <v/>
      </c>
      <c r="CD36" s="185" t="str">
        <f t="shared" ca="1" si="49"/>
        <v/>
      </c>
      <c r="CE36" s="185" t="str">
        <f t="shared" ca="1" si="50"/>
        <v/>
      </c>
      <c r="CF36" s="185" t="str">
        <f t="shared" ca="1" si="51"/>
        <v/>
      </c>
      <c r="CG36" s="185" t="str">
        <f t="shared" ca="1" si="52"/>
        <v/>
      </c>
      <c r="CH36" s="185" t="str">
        <f t="shared" ca="1" si="53"/>
        <v/>
      </c>
      <c r="CI36" s="185" t="str">
        <f t="shared" ca="1" si="54"/>
        <v/>
      </c>
      <c r="CJ36" s="185" t="str">
        <f t="shared" ca="1" si="55"/>
        <v/>
      </c>
      <c r="CK36">
        <f>CK34</f>
        <v>10</v>
      </c>
      <c r="CL36" s="206" t="s">
        <v>143</v>
      </c>
      <c r="CM36" s="207" t="str">
        <f t="shared" ca="1" si="56"/>
        <v/>
      </c>
      <c r="CN36" t="s">
        <v>115</v>
      </c>
      <c r="CO36" t="str">
        <f t="shared" si="6"/>
        <v>Tiedot!AW577</v>
      </c>
      <c r="CP36" t="str">
        <f t="shared" si="7"/>
        <v>Tiedot!AW579</v>
      </c>
      <c r="CQ36" t="str">
        <f t="shared" si="8"/>
        <v>Tiedot!AW581</v>
      </c>
      <c r="CR36" t="str">
        <f t="shared" si="9"/>
        <v>Tiedot!AW583</v>
      </c>
      <c r="CS36" t="str">
        <f t="shared" si="10"/>
        <v>Tiedot!AW585</v>
      </c>
      <c r="CT36" t="str">
        <f t="shared" si="11"/>
        <v>Tiedot!AW587</v>
      </c>
      <c r="CU36" t="str">
        <f t="shared" si="12"/>
        <v>Tiedot!AW589</v>
      </c>
      <c r="CV36" t="str">
        <f t="shared" si="13"/>
        <v>Tiedot!AW593</v>
      </c>
      <c r="CW36" s="184">
        <f t="shared" ca="1" si="14"/>
        <v>0</v>
      </c>
      <c r="CX36" s="184">
        <f t="shared" ca="1" si="15"/>
        <v>0</v>
      </c>
      <c r="CY36" s="184">
        <f t="shared" ca="1" si="16"/>
        <v>0</v>
      </c>
      <c r="CZ36" s="184">
        <f t="shared" ca="1" si="17"/>
        <v>0</v>
      </c>
      <c r="DA36" s="184">
        <f t="shared" ca="1" si="18"/>
        <v>0</v>
      </c>
      <c r="DB36" s="184">
        <f t="shared" ca="1" si="19"/>
        <v>0</v>
      </c>
      <c r="DC36" s="184">
        <f t="shared" ca="1" si="20"/>
        <v>0</v>
      </c>
      <c r="DD36" s="191">
        <f t="shared" ca="1" si="21"/>
        <v>0</v>
      </c>
      <c r="DE36" s="191" t="str">
        <f t="shared" ca="1" si="78"/>
        <v/>
      </c>
      <c r="DF36" s="172"/>
      <c r="DG36">
        <f t="shared" ca="1" si="57"/>
        <v>0</v>
      </c>
      <c r="DI36" s="172" t="s">
        <v>118</v>
      </c>
      <c r="DJ36">
        <f>DJ34</f>
        <v>10</v>
      </c>
      <c r="DK36" t="str">
        <f t="shared" si="74"/>
        <v>CW10</v>
      </c>
      <c r="DM36" s="191" t="str">
        <f t="shared" ca="1" si="58"/>
        <v/>
      </c>
      <c r="DN36" s="185" t="str">
        <f t="shared" ca="1" si="59"/>
        <v/>
      </c>
      <c r="DP36" s="172" t="s">
        <v>136</v>
      </c>
      <c r="DQ36" t="str">
        <f t="shared" si="23"/>
        <v>Tiedot!AU593</v>
      </c>
      <c r="DR36" t="str">
        <f t="shared" si="24"/>
        <v>Tiedot!AU592</v>
      </c>
      <c r="DS36">
        <f t="shared" ca="1" si="60"/>
        <v>0</v>
      </c>
      <c r="DT36">
        <f t="shared" ca="1" si="61"/>
        <v>0</v>
      </c>
      <c r="DV36" t="str">
        <f t="shared" ca="1" si="62"/>
        <v/>
      </c>
      <c r="DW36">
        <f t="shared" ca="1" si="73"/>
        <v>0</v>
      </c>
      <c r="DX36" s="202" t="s">
        <v>138</v>
      </c>
      <c r="DY36" s="172" t="s">
        <v>137</v>
      </c>
      <c r="DZ36" t="str">
        <f t="shared" si="25"/>
        <v>Tiedot!AN593</v>
      </c>
      <c r="EA36">
        <f t="shared" ca="1" si="70"/>
        <v>0</v>
      </c>
      <c r="EB36" s="172" t="str">
        <f t="shared" si="26"/>
        <v>Tiedot!AO593</v>
      </c>
      <c r="EC36">
        <f t="shared" ca="1" si="71"/>
        <v>0</v>
      </c>
      <c r="ED36" t="s">
        <v>140</v>
      </c>
      <c r="EE36" t="str">
        <f t="shared" si="27"/>
        <v>Tiedot!AH593</v>
      </c>
      <c r="EF36">
        <f t="shared" ca="1" si="63"/>
        <v>0</v>
      </c>
      <c r="EG36" t="str">
        <f t="shared" ca="1" si="64"/>
        <v/>
      </c>
      <c r="EH36" t="e">
        <f t="shared" ca="1" si="65"/>
        <v>#REF!</v>
      </c>
      <c r="EI36" s="172" t="s">
        <v>151</v>
      </c>
      <c r="EJ36" t="str">
        <f t="shared" si="66"/>
        <v>Tiedot!AM593</v>
      </c>
      <c r="EL36" t="str">
        <f t="shared" ca="1" si="28"/>
        <v/>
      </c>
      <c r="EN36">
        <f t="shared" si="72"/>
        <v>591</v>
      </c>
    </row>
    <row r="37" spans="1:144" x14ac:dyDescent="0.2">
      <c r="A37" s="74">
        <f t="shared" si="67"/>
        <v>22</v>
      </c>
      <c r="B37" s="75">
        <f t="shared" si="29"/>
        <v>0</v>
      </c>
      <c r="C37" s="76">
        <f t="shared" si="30"/>
        <v>0</v>
      </c>
      <c r="D37" s="77">
        <f t="shared" si="31"/>
        <v>0</v>
      </c>
      <c r="E37" s="77">
        <f t="shared" si="32"/>
        <v>0</v>
      </c>
      <c r="F37" s="78">
        <f t="shared" si="33"/>
        <v>0</v>
      </c>
      <c r="G37" s="169" t="str">
        <f t="shared" ca="1" si="0"/>
        <v/>
      </c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212">
        <f t="shared" si="76"/>
        <v>0</v>
      </c>
      <c r="AC37">
        <f t="shared" si="2"/>
        <v>22</v>
      </c>
      <c r="AD37" s="19">
        <v>32</v>
      </c>
      <c r="AE37" s="19">
        <f>Tiedot!B610</f>
        <v>0</v>
      </c>
      <c r="AF37" s="19">
        <f>Tiedot!C610</f>
        <v>0</v>
      </c>
      <c r="AG37" s="19">
        <f>Tiedot!D610</f>
        <v>0</v>
      </c>
      <c r="AH37" s="19">
        <f>Tiedot!E610</f>
        <v>0</v>
      </c>
      <c r="AI37" s="19">
        <f>Tiedot!F610</f>
        <v>0</v>
      </c>
      <c r="AJ37" s="19">
        <f>Tiedot!G610</f>
        <v>0</v>
      </c>
      <c r="AK37" s="19">
        <f>Tiedot!H610</f>
        <v>0</v>
      </c>
      <c r="AL37" s="19">
        <f>Tiedot!I610</f>
        <v>0</v>
      </c>
      <c r="AM37" s="19" t="str">
        <f>Tiedot!J610</f>
        <v/>
      </c>
      <c r="AN37" s="19" t="str">
        <f>Tiedot!K610</f>
        <v/>
      </c>
      <c r="AO37" s="19">
        <f>Tiedot!L610</f>
        <v>0</v>
      </c>
      <c r="AP37" s="19">
        <f>Tiedot!M610</f>
        <v>0</v>
      </c>
      <c r="AQ37" s="19">
        <f>Tiedot!N610</f>
        <v>0</v>
      </c>
      <c r="AR37" s="19">
        <f t="shared" ca="1" si="34"/>
        <v>0</v>
      </c>
      <c r="AS37" s="19">
        <f t="shared" ca="1" si="68"/>
        <v>0</v>
      </c>
      <c r="AT37" s="19">
        <f t="shared" ca="1" si="69"/>
        <v>0</v>
      </c>
      <c r="AU37" s="19">
        <f t="shared" si="35"/>
        <v>0</v>
      </c>
      <c r="AV37" s="19">
        <f t="shared" si="36"/>
        <v>0</v>
      </c>
      <c r="AW37" s="19">
        <f>Tiedot!B611</f>
        <v>0</v>
      </c>
      <c r="AX37" s="19">
        <f>Tiedot!C611</f>
        <v>0</v>
      </c>
      <c r="AY37" s="19">
        <f>Tiedot!D611</f>
        <v>0</v>
      </c>
      <c r="AZ37" s="19">
        <f>Tiedot!E611</f>
        <v>0</v>
      </c>
      <c r="BA37" s="19">
        <f>Tiedot!F611</f>
        <v>0</v>
      </c>
      <c r="BB37" s="19">
        <f>Tiedot!G611</f>
        <v>0</v>
      </c>
      <c r="BC37" s="19">
        <f>Tiedot!H611</f>
        <v>0</v>
      </c>
      <c r="BD37" s="19">
        <f>Tiedot!I611</f>
        <v>0</v>
      </c>
      <c r="BF37" s="29">
        <f>Tiedot!P610</f>
        <v>0</v>
      </c>
      <c r="BH37" s="19" t="e">
        <f>IF(SUM(Tiedot!#REF!)&gt;0, Tiedot!#REF!, "")</f>
        <v>#REF!</v>
      </c>
      <c r="BJ37">
        <f t="shared" si="37"/>
        <v>596</v>
      </c>
      <c r="BK37">
        <f t="shared" si="80"/>
        <v>598</v>
      </c>
      <c r="BL37">
        <f t="shared" si="80"/>
        <v>600</v>
      </c>
      <c r="BM37">
        <f t="shared" si="80"/>
        <v>602</v>
      </c>
      <c r="BN37">
        <f t="shared" si="80"/>
        <v>604</v>
      </c>
      <c r="BO37">
        <f t="shared" si="80"/>
        <v>606</v>
      </c>
      <c r="BP37">
        <f t="shared" si="38"/>
        <v>608</v>
      </c>
      <c r="BQ37">
        <f t="shared" si="75"/>
        <v>612</v>
      </c>
      <c r="BR37" s="19"/>
      <c r="BS37" s="186" t="str">
        <f t="shared" ca="1" si="39"/>
        <v/>
      </c>
      <c r="BT37" t="s">
        <v>111</v>
      </c>
      <c r="BU37" t="str">
        <f t="shared" si="40"/>
        <v>Tiedot!V596</v>
      </c>
      <c r="BV37" t="str">
        <f t="shared" si="41"/>
        <v>Tiedot!V598</v>
      </c>
      <c r="BW37" t="str">
        <f t="shared" si="42"/>
        <v>Tiedot!V600</v>
      </c>
      <c r="BX37" t="str">
        <f t="shared" si="43"/>
        <v>Tiedot!V602</v>
      </c>
      <c r="BY37" t="str">
        <f t="shared" si="44"/>
        <v>Tiedot!V604</v>
      </c>
      <c r="BZ37" t="str">
        <f t="shared" si="45"/>
        <v>Tiedot!V606</v>
      </c>
      <c r="CA37" t="str">
        <f t="shared" si="46"/>
        <v>Tiedot!V608</v>
      </c>
      <c r="CB37" t="str">
        <f t="shared" si="47"/>
        <v>Tiedot!V612</v>
      </c>
      <c r="CC37" s="185" t="str">
        <f t="shared" ca="1" si="48"/>
        <v/>
      </c>
      <c r="CD37" s="185" t="str">
        <f t="shared" ca="1" si="49"/>
        <v/>
      </c>
      <c r="CE37" s="185" t="str">
        <f t="shared" ca="1" si="50"/>
        <v/>
      </c>
      <c r="CF37" s="185" t="str">
        <f t="shared" ca="1" si="51"/>
        <v/>
      </c>
      <c r="CG37" s="185" t="str">
        <f t="shared" ca="1" si="52"/>
        <v/>
      </c>
      <c r="CH37" s="185" t="str">
        <f t="shared" ca="1" si="53"/>
        <v/>
      </c>
      <c r="CI37" s="185" t="str">
        <f t="shared" ca="1" si="54"/>
        <v/>
      </c>
      <c r="CJ37" s="185" t="str">
        <f t="shared" ca="1" si="55"/>
        <v/>
      </c>
      <c r="CK37">
        <f>CK34</f>
        <v>10</v>
      </c>
      <c r="CL37" s="206" t="s">
        <v>144</v>
      </c>
      <c r="CM37" s="207" t="str">
        <f t="shared" ca="1" si="56"/>
        <v/>
      </c>
      <c r="CN37" t="s">
        <v>115</v>
      </c>
      <c r="CO37" t="str">
        <f t="shared" si="6"/>
        <v>Tiedot!AW596</v>
      </c>
      <c r="CP37" t="str">
        <f t="shared" si="7"/>
        <v>Tiedot!AW598</v>
      </c>
      <c r="CQ37" t="str">
        <f t="shared" si="8"/>
        <v>Tiedot!AW600</v>
      </c>
      <c r="CR37" t="str">
        <f t="shared" si="9"/>
        <v>Tiedot!AW602</v>
      </c>
      <c r="CS37" t="str">
        <f t="shared" si="10"/>
        <v>Tiedot!AW604</v>
      </c>
      <c r="CT37" t="str">
        <f t="shared" si="11"/>
        <v>Tiedot!AW606</v>
      </c>
      <c r="CU37" t="str">
        <f t="shared" si="12"/>
        <v>Tiedot!AW608</v>
      </c>
      <c r="CV37" t="str">
        <f t="shared" si="13"/>
        <v>Tiedot!AW612</v>
      </c>
      <c r="CW37" s="184">
        <f t="shared" ca="1" si="14"/>
        <v>0</v>
      </c>
      <c r="CX37" s="184">
        <f t="shared" ca="1" si="15"/>
        <v>0</v>
      </c>
      <c r="CY37" s="184">
        <f t="shared" ca="1" si="16"/>
        <v>0</v>
      </c>
      <c r="CZ37" s="184">
        <f t="shared" ca="1" si="17"/>
        <v>0</v>
      </c>
      <c r="DA37" s="184">
        <f t="shared" ca="1" si="18"/>
        <v>0</v>
      </c>
      <c r="DB37" s="184">
        <f t="shared" ca="1" si="19"/>
        <v>0</v>
      </c>
      <c r="DC37" s="184">
        <f t="shared" ca="1" si="20"/>
        <v>0</v>
      </c>
      <c r="DD37" s="191">
        <f t="shared" ca="1" si="21"/>
        <v>0</v>
      </c>
      <c r="DE37" s="191" t="str">
        <f t="shared" ca="1" si="78"/>
        <v/>
      </c>
      <c r="DF37" s="172"/>
      <c r="DG37">
        <f t="shared" ca="1" si="57"/>
        <v>0</v>
      </c>
      <c r="DI37" s="172" t="s">
        <v>119</v>
      </c>
      <c r="DJ37">
        <f>DJ34</f>
        <v>10</v>
      </c>
      <c r="DK37" t="str">
        <f t="shared" si="74"/>
        <v>CX10</v>
      </c>
      <c r="DM37" s="191" t="str">
        <f t="shared" ca="1" si="58"/>
        <v/>
      </c>
      <c r="DN37" s="185" t="str">
        <f t="shared" ca="1" si="59"/>
        <v/>
      </c>
      <c r="DP37" s="172" t="s">
        <v>136</v>
      </c>
      <c r="DQ37" t="str">
        <f t="shared" si="23"/>
        <v>Tiedot!AU612</v>
      </c>
      <c r="DR37" t="str">
        <f t="shared" si="24"/>
        <v>Tiedot!AU611</v>
      </c>
      <c r="DS37">
        <f t="shared" ca="1" si="60"/>
        <v>0</v>
      </c>
      <c r="DT37">
        <f t="shared" ca="1" si="61"/>
        <v>0</v>
      </c>
      <c r="DV37" t="str">
        <f t="shared" ca="1" si="62"/>
        <v/>
      </c>
      <c r="DW37">
        <f t="shared" ca="1" si="73"/>
        <v>0</v>
      </c>
      <c r="DX37" s="202" t="s">
        <v>138</v>
      </c>
      <c r="DY37" s="172" t="s">
        <v>137</v>
      </c>
      <c r="DZ37" t="str">
        <f t="shared" si="25"/>
        <v>Tiedot!AN612</v>
      </c>
      <c r="EA37">
        <f t="shared" ca="1" si="70"/>
        <v>0</v>
      </c>
      <c r="EB37" s="172" t="str">
        <f t="shared" si="26"/>
        <v>Tiedot!AO612</v>
      </c>
      <c r="EC37">
        <f t="shared" ca="1" si="71"/>
        <v>0</v>
      </c>
      <c r="ED37" t="s">
        <v>140</v>
      </c>
      <c r="EE37" t="str">
        <f t="shared" si="27"/>
        <v>Tiedot!AH612</v>
      </c>
      <c r="EF37">
        <f t="shared" ca="1" si="63"/>
        <v>0</v>
      </c>
      <c r="EG37" t="str">
        <f t="shared" ca="1" si="64"/>
        <v/>
      </c>
      <c r="EH37" t="e">
        <f t="shared" ca="1" si="65"/>
        <v>#REF!</v>
      </c>
      <c r="EI37" s="172" t="s">
        <v>151</v>
      </c>
      <c r="EJ37" t="str">
        <f t="shared" si="66"/>
        <v>Tiedot!AM612</v>
      </c>
      <c r="EL37" t="str">
        <f t="shared" ca="1" si="28"/>
        <v/>
      </c>
      <c r="EN37">
        <f t="shared" si="72"/>
        <v>610</v>
      </c>
    </row>
    <row r="38" spans="1:144" x14ac:dyDescent="0.2">
      <c r="A38" s="74">
        <f t="shared" si="67"/>
        <v>23</v>
      </c>
      <c r="B38" s="75">
        <f t="shared" si="29"/>
        <v>0</v>
      </c>
      <c r="C38" s="76">
        <f t="shared" si="30"/>
        <v>0</v>
      </c>
      <c r="D38" s="77">
        <f t="shared" si="31"/>
        <v>0</v>
      </c>
      <c r="E38" s="77">
        <f t="shared" si="32"/>
        <v>0</v>
      </c>
      <c r="F38" s="78">
        <f t="shared" si="33"/>
        <v>0</v>
      </c>
      <c r="G38" s="169" t="str">
        <f t="shared" ca="1" si="0"/>
        <v/>
      </c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212">
        <f t="shared" si="76"/>
        <v>0</v>
      </c>
      <c r="AC38">
        <f t="shared" ref="AC38:AC57" si="81">A38</f>
        <v>23</v>
      </c>
      <c r="AD38" s="19">
        <v>33</v>
      </c>
      <c r="AE38" s="19">
        <f>Tiedot!B629</f>
        <v>0</v>
      </c>
      <c r="AF38" s="19">
        <f>Tiedot!C629</f>
        <v>0</v>
      </c>
      <c r="AG38" s="19">
        <f>Tiedot!D629</f>
        <v>0</v>
      </c>
      <c r="AH38" s="19">
        <f>Tiedot!E629</f>
        <v>0</v>
      </c>
      <c r="AI38" s="19">
        <f>Tiedot!F629</f>
        <v>0</v>
      </c>
      <c r="AJ38" s="19">
        <f>Tiedot!G629</f>
        <v>0</v>
      </c>
      <c r="AK38" s="19">
        <f>Tiedot!H629</f>
        <v>0</v>
      </c>
      <c r="AL38" s="19">
        <f>Tiedot!I629</f>
        <v>0</v>
      </c>
      <c r="AM38" s="19" t="str">
        <f>Tiedot!J629</f>
        <v/>
      </c>
      <c r="AN38" s="19" t="str">
        <f>Tiedot!K629</f>
        <v/>
      </c>
      <c r="AO38" s="19">
        <f>Tiedot!L629</f>
        <v>0</v>
      </c>
      <c r="AP38" s="19">
        <f>Tiedot!M629</f>
        <v>0</v>
      </c>
      <c r="AQ38" s="19">
        <f>Tiedot!N629</f>
        <v>0</v>
      </c>
      <c r="AR38" s="19">
        <f t="shared" ca="1" si="34"/>
        <v>0</v>
      </c>
      <c r="AS38" s="19">
        <f t="shared" ca="1" si="68"/>
        <v>0</v>
      </c>
      <c r="AT38" s="19">
        <f t="shared" ca="1" si="69"/>
        <v>0</v>
      </c>
      <c r="AU38" s="19">
        <f t="shared" si="35"/>
        <v>0</v>
      </c>
      <c r="AV38" s="19">
        <f t="shared" si="36"/>
        <v>0</v>
      </c>
      <c r="AW38" s="19">
        <f>Tiedot!B630</f>
        <v>0</v>
      </c>
      <c r="AX38" s="19">
        <f>Tiedot!C630</f>
        <v>0</v>
      </c>
      <c r="AY38" s="19">
        <f>Tiedot!D630</f>
        <v>0</v>
      </c>
      <c r="AZ38" s="19">
        <f>Tiedot!E630</f>
        <v>0</v>
      </c>
      <c r="BA38" s="19">
        <f>Tiedot!F630</f>
        <v>0</v>
      </c>
      <c r="BB38" s="19">
        <f>Tiedot!G630</f>
        <v>0</v>
      </c>
      <c r="BC38" s="19">
        <f>Tiedot!H630</f>
        <v>0</v>
      </c>
      <c r="BD38" s="19">
        <f>Tiedot!I630</f>
        <v>0</v>
      </c>
      <c r="BF38" s="29">
        <f>Tiedot!P629</f>
        <v>0</v>
      </c>
      <c r="BH38" s="19" t="e">
        <f>IF(SUM(Tiedot!#REF!)&gt;0, Tiedot!#REF!, "")</f>
        <v>#REF!</v>
      </c>
      <c r="BJ38">
        <f t="shared" si="37"/>
        <v>615</v>
      </c>
      <c r="BK38">
        <f t="shared" si="80"/>
        <v>617</v>
      </c>
      <c r="BL38">
        <f t="shared" si="80"/>
        <v>619</v>
      </c>
      <c r="BM38">
        <f t="shared" si="80"/>
        <v>621</v>
      </c>
      <c r="BN38">
        <f t="shared" si="80"/>
        <v>623</v>
      </c>
      <c r="BO38">
        <f t="shared" si="80"/>
        <v>625</v>
      </c>
      <c r="BP38">
        <f t="shared" si="38"/>
        <v>627</v>
      </c>
      <c r="BQ38">
        <f t="shared" si="75"/>
        <v>631</v>
      </c>
      <c r="BR38" s="19"/>
      <c r="BS38" s="186" t="str">
        <f t="shared" ca="1" si="39"/>
        <v/>
      </c>
      <c r="BT38" t="s">
        <v>111</v>
      </c>
      <c r="BU38" t="str">
        <f t="shared" si="40"/>
        <v>Tiedot!V615</v>
      </c>
      <c r="BV38" t="str">
        <f t="shared" si="41"/>
        <v>Tiedot!V617</v>
      </c>
      <c r="BW38" t="str">
        <f t="shared" si="42"/>
        <v>Tiedot!V619</v>
      </c>
      <c r="BX38" t="str">
        <f t="shared" si="43"/>
        <v>Tiedot!V621</v>
      </c>
      <c r="BY38" t="str">
        <f t="shared" si="44"/>
        <v>Tiedot!V623</v>
      </c>
      <c r="BZ38" t="str">
        <f t="shared" si="45"/>
        <v>Tiedot!V625</v>
      </c>
      <c r="CA38" t="str">
        <f t="shared" si="46"/>
        <v>Tiedot!V627</v>
      </c>
      <c r="CB38" t="str">
        <f t="shared" si="47"/>
        <v>Tiedot!V631</v>
      </c>
      <c r="CC38" s="185" t="str">
        <f t="shared" ca="1" si="48"/>
        <v/>
      </c>
      <c r="CD38" s="185" t="str">
        <f t="shared" ca="1" si="49"/>
        <v/>
      </c>
      <c r="CE38" s="185" t="str">
        <f t="shared" ca="1" si="50"/>
        <v/>
      </c>
      <c r="CF38" s="185" t="str">
        <f t="shared" ca="1" si="51"/>
        <v/>
      </c>
      <c r="CG38" s="185" t="str">
        <f t="shared" ca="1" si="52"/>
        <v/>
      </c>
      <c r="CH38" s="185" t="str">
        <f t="shared" ca="1" si="53"/>
        <v/>
      </c>
      <c r="CI38" s="185" t="str">
        <f t="shared" ca="1" si="54"/>
        <v/>
      </c>
      <c r="CJ38" s="185" t="str">
        <f t="shared" ca="1" si="55"/>
        <v/>
      </c>
      <c r="CK38">
        <f>CK34</f>
        <v>10</v>
      </c>
      <c r="CL38" s="206" t="s">
        <v>145</v>
      </c>
      <c r="CM38" s="207" t="str">
        <f t="shared" ca="1" si="56"/>
        <v/>
      </c>
      <c r="CN38" t="s">
        <v>115</v>
      </c>
      <c r="CO38" t="str">
        <f t="shared" ref="CO38:CO57" si="82">$CN38&amp;BJ38</f>
        <v>Tiedot!AW615</v>
      </c>
      <c r="CP38" t="str">
        <f t="shared" ref="CP38:CP57" si="83">$CN38&amp;BK38</f>
        <v>Tiedot!AW617</v>
      </c>
      <c r="CQ38" t="str">
        <f t="shared" ref="CQ38:CQ57" si="84">$CN38&amp;BL38</f>
        <v>Tiedot!AW619</v>
      </c>
      <c r="CR38" t="str">
        <f t="shared" ref="CR38:CR57" si="85">$CN38&amp;BM38</f>
        <v>Tiedot!AW621</v>
      </c>
      <c r="CS38" t="str">
        <f t="shared" ref="CS38:CS57" si="86">$CN38&amp;BN38</f>
        <v>Tiedot!AW623</v>
      </c>
      <c r="CT38" t="str">
        <f t="shared" ref="CT38:CT57" si="87">$CN38&amp;BO38</f>
        <v>Tiedot!AW625</v>
      </c>
      <c r="CU38" t="str">
        <f t="shared" ref="CU38:CU57" si="88">$CN38&amp;BP38</f>
        <v>Tiedot!AW627</v>
      </c>
      <c r="CV38" t="str">
        <f t="shared" ref="CV38:CV57" si="89">$CN38&amp;BQ38</f>
        <v>Tiedot!AW631</v>
      </c>
      <c r="CW38" s="184">
        <f t="shared" ca="1" si="14"/>
        <v>0</v>
      </c>
      <c r="CX38" s="184">
        <f t="shared" ca="1" si="15"/>
        <v>0</v>
      </c>
      <c r="CY38" s="184">
        <f t="shared" ca="1" si="16"/>
        <v>0</v>
      </c>
      <c r="CZ38" s="184">
        <f t="shared" ca="1" si="17"/>
        <v>0</v>
      </c>
      <c r="DA38" s="184">
        <f t="shared" ca="1" si="18"/>
        <v>0</v>
      </c>
      <c r="DB38" s="184">
        <f t="shared" ca="1" si="19"/>
        <v>0</v>
      </c>
      <c r="DC38" s="184">
        <f t="shared" ca="1" si="20"/>
        <v>0</v>
      </c>
      <c r="DD38" s="191">
        <f t="shared" ca="1" si="21"/>
        <v>0</v>
      </c>
      <c r="DE38" s="191" t="str">
        <f t="shared" ca="1" si="78"/>
        <v/>
      </c>
      <c r="DF38" s="172"/>
      <c r="DG38">
        <f t="shared" ca="1" si="57"/>
        <v>0</v>
      </c>
      <c r="DI38" s="172" t="s">
        <v>120</v>
      </c>
      <c r="DJ38">
        <f>DJ34</f>
        <v>10</v>
      </c>
      <c r="DK38" t="str">
        <f t="shared" si="74"/>
        <v>CY10</v>
      </c>
      <c r="DM38" s="191" t="str">
        <f t="shared" ca="1" si="58"/>
        <v/>
      </c>
      <c r="DN38" s="185" t="str">
        <f t="shared" ca="1" si="59"/>
        <v/>
      </c>
      <c r="DP38" s="172" t="s">
        <v>136</v>
      </c>
      <c r="DQ38" t="str">
        <f t="shared" ref="DQ38:DQ57" si="90">DP38&amp;BQ38</f>
        <v>Tiedot!AU631</v>
      </c>
      <c r="DR38" t="str">
        <f t="shared" ref="DR38:DR57" si="91">DP38&amp;(BQ38-1)</f>
        <v>Tiedot!AU630</v>
      </c>
      <c r="DS38">
        <f t="shared" ca="1" si="60"/>
        <v>0</v>
      </c>
      <c r="DT38">
        <f t="shared" ca="1" si="61"/>
        <v>0</v>
      </c>
      <c r="DV38" t="str">
        <f t="shared" ca="1" si="62"/>
        <v/>
      </c>
      <c r="DW38">
        <f t="shared" ca="1" si="73"/>
        <v>0</v>
      </c>
      <c r="DX38" s="202" t="s">
        <v>138</v>
      </c>
      <c r="DY38" s="172" t="s">
        <v>137</v>
      </c>
      <c r="DZ38" t="str">
        <f t="shared" ref="DZ38:DZ57" si="92">DY38&amp;BQ38</f>
        <v>Tiedot!AN631</v>
      </c>
      <c r="EA38">
        <f t="shared" ca="1" si="70"/>
        <v>0</v>
      </c>
      <c r="EB38" s="172" t="str">
        <f t="shared" ref="EB38:EB57" si="93">DX38&amp;BQ38</f>
        <v>Tiedot!AO631</v>
      </c>
      <c r="EC38">
        <f t="shared" ca="1" si="71"/>
        <v>0</v>
      </c>
      <c r="ED38" t="s">
        <v>140</v>
      </c>
      <c r="EE38" t="str">
        <f t="shared" ref="EE38:EE57" si="94">ED38&amp;BQ38</f>
        <v>Tiedot!AH631</v>
      </c>
      <c r="EF38">
        <f t="shared" ca="1" si="63"/>
        <v>0</v>
      </c>
      <c r="EG38" t="str">
        <f t="shared" ca="1" si="64"/>
        <v/>
      </c>
      <c r="EH38" t="e">
        <f t="shared" ca="1" si="65"/>
        <v>#REF!</v>
      </c>
      <c r="EI38" s="172" t="s">
        <v>151</v>
      </c>
      <c r="EJ38" t="str">
        <f t="shared" si="66"/>
        <v>Tiedot!AM631</v>
      </c>
      <c r="EL38" t="str">
        <f t="shared" ref="EL38:EL57" ca="1" si="95">IFERROR(EH38^1.4*AL38/100, "")</f>
        <v/>
      </c>
      <c r="EN38">
        <f t="shared" si="72"/>
        <v>629</v>
      </c>
    </row>
    <row r="39" spans="1:144" x14ac:dyDescent="0.2">
      <c r="A39" s="74">
        <f t="shared" si="67"/>
        <v>24</v>
      </c>
      <c r="B39" s="75">
        <f t="shared" si="29"/>
        <v>0</v>
      </c>
      <c r="C39" s="76">
        <f t="shared" si="30"/>
        <v>0</v>
      </c>
      <c r="D39" s="77">
        <f t="shared" si="31"/>
        <v>0</v>
      </c>
      <c r="E39" s="77">
        <f t="shared" si="32"/>
        <v>0</v>
      </c>
      <c r="F39" s="78">
        <f t="shared" si="33"/>
        <v>0</v>
      </c>
      <c r="G39" s="169" t="str">
        <f t="shared" ca="1" si="0"/>
        <v/>
      </c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212">
        <f t="shared" si="76"/>
        <v>0</v>
      </c>
      <c r="AC39">
        <f t="shared" si="81"/>
        <v>24</v>
      </c>
      <c r="AD39" s="19">
        <v>34</v>
      </c>
      <c r="AE39" s="19">
        <f>Tiedot!B648</f>
        <v>0</v>
      </c>
      <c r="AF39" s="19">
        <f>Tiedot!C648</f>
        <v>0</v>
      </c>
      <c r="AG39" s="19">
        <f>Tiedot!D648</f>
        <v>0</v>
      </c>
      <c r="AH39" s="19">
        <f>Tiedot!E648</f>
        <v>0</v>
      </c>
      <c r="AI39" s="19">
        <f>Tiedot!F648</f>
        <v>0</v>
      </c>
      <c r="AJ39" s="19">
        <f>Tiedot!G648</f>
        <v>0</v>
      </c>
      <c r="AK39" s="19">
        <f>Tiedot!H648</f>
        <v>0</v>
      </c>
      <c r="AL39" s="19">
        <f>Tiedot!I648</f>
        <v>0</v>
      </c>
      <c r="AM39" s="19" t="str">
        <f>Tiedot!J648</f>
        <v/>
      </c>
      <c r="AN39" s="19" t="str">
        <f>Tiedot!K648</f>
        <v/>
      </c>
      <c r="AO39" s="19">
        <f>Tiedot!L648</f>
        <v>0</v>
      </c>
      <c r="AP39" s="19">
        <f>Tiedot!M648</f>
        <v>0</v>
      </c>
      <c r="AQ39" s="19">
        <f>Tiedot!N648</f>
        <v>0</v>
      </c>
      <c r="AR39" s="19">
        <f t="shared" ca="1" si="34"/>
        <v>0</v>
      </c>
      <c r="AS39" s="19">
        <f t="shared" ca="1" si="68"/>
        <v>0</v>
      </c>
      <c r="AT39" s="19">
        <f t="shared" ca="1" si="69"/>
        <v>0</v>
      </c>
      <c r="AU39" s="19">
        <f t="shared" si="35"/>
        <v>0</v>
      </c>
      <c r="AV39" s="19">
        <f t="shared" si="36"/>
        <v>0</v>
      </c>
      <c r="AW39" s="19">
        <f>Tiedot!B649</f>
        <v>0</v>
      </c>
      <c r="AX39" s="19">
        <f>Tiedot!C649</f>
        <v>0</v>
      </c>
      <c r="AY39" s="19">
        <f>Tiedot!D649</f>
        <v>0</v>
      </c>
      <c r="AZ39" s="19">
        <f>Tiedot!E649</f>
        <v>0</v>
      </c>
      <c r="BA39" s="19">
        <f>Tiedot!F649</f>
        <v>0</v>
      </c>
      <c r="BB39" s="19">
        <f>Tiedot!G649</f>
        <v>0</v>
      </c>
      <c r="BC39" s="19">
        <f>Tiedot!H649</f>
        <v>0</v>
      </c>
      <c r="BD39" s="19">
        <f>Tiedot!I649</f>
        <v>0</v>
      </c>
      <c r="BF39" s="29">
        <f>Tiedot!P648</f>
        <v>0</v>
      </c>
      <c r="BH39" s="19" t="e">
        <f>IF(SUM(Tiedot!#REF!)&gt;0, Tiedot!#REF!, "")</f>
        <v>#REF!</v>
      </c>
      <c r="BJ39">
        <f t="shared" si="37"/>
        <v>634</v>
      </c>
      <c r="BK39">
        <f t="shared" si="80"/>
        <v>636</v>
      </c>
      <c r="BL39">
        <f t="shared" si="80"/>
        <v>638</v>
      </c>
      <c r="BM39">
        <f t="shared" si="80"/>
        <v>640</v>
      </c>
      <c r="BN39">
        <f t="shared" si="80"/>
        <v>642</v>
      </c>
      <c r="BO39">
        <f t="shared" si="80"/>
        <v>644</v>
      </c>
      <c r="BP39">
        <f t="shared" si="38"/>
        <v>646</v>
      </c>
      <c r="BQ39">
        <f t="shared" si="75"/>
        <v>650</v>
      </c>
      <c r="BR39" s="19"/>
      <c r="BS39" s="186" t="str">
        <f t="shared" ca="1" si="39"/>
        <v/>
      </c>
      <c r="BT39" t="s">
        <v>111</v>
      </c>
      <c r="BU39" t="str">
        <f t="shared" si="40"/>
        <v>Tiedot!V634</v>
      </c>
      <c r="BV39" t="str">
        <f t="shared" si="41"/>
        <v>Tiedot!V636</v>
      </c>
      <c r="BW39" t="str">
        <f t="shared" si="42"/>
        <v>Tiedot!V638</v>
      </c>
      <c r="BX39" t="str">
        <f t="shared" si="43"/>
        <v>Tiedot!V640</v>
      </c>
      <c r="BY39" t="str">
        <f t="shared" si="44"/>
        <v>Tiedot!V642</v>
      </c>
      <c r="BZ39" t="str">
        <f t="shared" si="45"/>
        <v>Tiedot!V644</v>
      </c>
      <c r="CA39" t="str">
        <f t="shared" si="46"/>
        <v>Tiedot!V646</v>
      </c>
      <c r="CB39" t="str">
        <f t="shared" si="47"/>
        <v>Tiedot!V650</v>
      </c>
      <c r="CC39" s="185" t="str">
        <f t="shared" ca="1" si="48"/>
        <v/>
      </c>
      <c r="CD39" s="185" t="str">
        <f t="shared" ca="1" si="49"/>
        <v/>
      </c>
      <c r="CE39" s="185" t="str">
        <f t="shared" ca="1" si="50"/>
        <v/>
      </c>
      <c r="CF39" s="185" t="str">
        <f t="shared" ca="1" si="51"/>
        <v/>
      </c>
      <c r="CG39" s="185" t="str">
        <f t="shared" ca="1" si="52"/>
        <v/>
      </c>
      <c r="CH39" s="185" t="str">
        <f t="shared" ca="1" si="53"/>
        <v/>
      </c>
      <c r="CI39" s="185" t="str">
        <f t="shared" ca="1" si="54"/>
        <v/>
      </c>
      <c r="CJ39" s="185" t="str">
        <f t="shared" ca="1" si="55"/>
        <v/>
      </c>
      <c r="CK39">
        <f>CK34</f>
        <v>10</v>
      </c>
      <c r="CL39" s="206" t="s">
        <v>146</v>
      </c>
      <c r="CM39" s="207" t="str">
        <f t="shared" ca="1" si="56"/>
        <v/>
      </c>
      <c r="CN39" t="s">
        <v>115</v>
      </c>
      <c r="CO39" t="str">
        <f t="shared" si="82"/>
        <v>Tiedot!AW634</v>
      </c>
      <c r="CP39" t="str">
        <f t="shared" si="83"/>
        <v>Tiedot!AW636</v>
      </c>
      <c r="CQ39" t="str">
        <f t="shared" si="84"/>
        <v>Tiedot!AW638</v>
      </c>
      <c r="CR39" t="str">
        <f t="shared" si="85"/>
        <v>Tiedot!AW640</v>
      </c>
      <c r="CS39" t="str">
        <f t="shared" si="86"/>
        <v>Tiedot!AW642</v>
      </c>
      <c r="CT39" t="str">
        <f t="shared" si="87"/>
        <v>Tiedot!AW644</v>
      </c>
      <c r="CU39" t="str">
        <f t="shared" si="88"/>
        <v>Tiedot!AW646</v>
      </c>
      <c r="CV39" t="str">
        <f t="shared" si="89"/>
        <v>Tiedot!AW650</v>
      </c>
      <c r="CW39" s="184">
        <f t="shared" ca="1" si="14"/>
        <v>0</v>
      </c>
      <c r="CX39" s="184">
        <f t="shared" ca="1" si="15"/>
        <v>0</v>
      </c>
      <c r="CY39" s="184">
        <f t="shared" ca="1" si="16"/>
        <v>0</v>
      </c>
      <c r="CZ39" s="184">
        <f t="shared" ca="1" si="17"/>
        <v>0</v>
      </c>
      <c r="DA39" s="184">
        <f t="shared" ca="1" si="18"/>
        <v>0</v>
      </c>
      <c r="DB39" s="184">
        <f t="shared" ca="1" si="19"/>
        <v>0</v>
      </c>
      <c r="DC39" s="184">
        <f t="shared" ca="1" si="20"/>
        <v>0</v>
      </c>
      <c r="DD39" s="191">
        <f t="shared" ca="1" si="21"/>
        <v>0</v>
      </c>
      <c r="DE39" s="191" t="str">
        <f t="shared" ca="1" si="78"/>
        <v/>
      </c>
      <c r="DF39" s="172"/>
      <c r="DG39">
        <f t="shared" ca="1" si="57"/>
        <v>0</v>
      </c>
      <c r="DI39" s="172" t="s">
        <v>148</v>
      </c>
      <c r="DJ39">
        <f>DJ34</f>
        <v>10</v>
      </c>
      <c r="DK39" t="str">
        <f t="shared" si="74"/>
        <v>CZ10</v>
      </c>
      <c r="DM39" s="191" t="str">
        <f t="shared" ca="1" si="58"/>
        <v/>
      </c>
      <c r="DN39" s="185" t="str">
        <f t="shared" ca="1" si="59"/>
        <v/>
      </c>
      <c r="DP39" s="172" t="s">
        <v>136</v>
      </c>
      <c r="DQ39" t="str">
        <f t="shared" si="90"/>
        <v>Tiedot!AU650</v>
      </c>
      <c r="DR39" t="str">
        <f t="shared" si="91"/>
        <v>Tiedot!AU649</v>
      </c>
      <c r="DS39">
        <f t="shared" ca="1" si="60"/>
        <v>0</v>
      </c>
      <c r="DT39">
        <f t="shared" ca="1" si="61"/>
        <v>0</v>
      </c>
      <c r="DV39" t="str">
        <f t="shared" ca="1" si="62"/>
        <v/>
      </c>
      <c r="DW39">
        <f t="shared" ca="1" si="73"/>
        <v>0</v>
      </c>
      <c r="DX39" s="202" t="s">
        <v>138</v>
      </c>
      <c r="DY39" s="172" t="s">
        <v>137</v>
      </c>
      <c r="DZ39" t="str">
        <f t="shared" si="92"/>
        <v>Tiedot!AN650</v>
      </c>
      <c r="EA39">
        <f t="shared" ca="1" si="70"/>
        <v>0</v>
      </c>
      <c r="EB39" s="172" t="str">
        <f t="shared" si="93"/>
        <v>Tiedot!AO650</v>
      </c>
      <c r="EC39">
        <f t="shared" ca="1" si="71"/>
        <v>0</v>
      </c>
      <c r="ED39" t="s">
        <v>140</v>
      </c>
      <c r="EE39" t="str">
        <f t="shared" si="94"/>
        <v>Tiedot!AH650</v>
      </c>
      <c r="EF39">
        <f t="shared" ca="1" si="63"/>
        <v>0</v>
      </c>
      <c r="EG39" t="str">
        <f t="shared" ca="1" si="64"/>
        <v/>
      </c>
      <c r="EH39" t="e">
        <f t="shared" ca="1" si="65"/>
        <v>#REF!</v>
      </c>
      <c r="EI39" s="172" t="s">
        <v>151</v>
      </c>
      <c r="EJ39" t="str">
        <f t="shared" si="66"/>
        <v>Tiedot!AM650</v>
      </c>
      <c r="EL39" t="str">
        <f t="shared" ca="1" si="95"/>
        <v/>
      </c>
      <c r="EN39">
        <f t="shared" si="72"/>
        <v>648</v>
      </c>
    </row>
    <row r="40" spans="1:144" x14ac:dyDescent="0.2">
      <c r="A40" s="74">
        <f t="shared" si="67"/>
        <v>25</v>
      </c>
      <c r="B40" s="75">
        <f t="shared" si="29"/>
        <v>0</v>
      </c>
      <c r="C40" s="76">
        <f t="shared" si="30"/>
        <v>0</v>
      </c>
      <c r="D40" s="77">
        <f t="shared" si="31"/>
        <v>0</v>
      </c>
      <c r="E40" s="77">
        <f t="shared" si="32"/>
        <v>0</v>
      </c>
      <c r="F40" s="78">
        <f t="shared" si="33"/>
        <v>0</v>
      </c>
      <c r="G40" s="169" t="str">
        <f t="shared" ca="1" si="0"/>
        <v/>
      </c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212">
        <f t="shared" si="76"/>
        <v>0</v>
      </c>
      <c r="AC40">
        <f t="shared" si="81"/>
        <v>25</v>
      </c>
      <c r="AD40" s="19">
        <v>35</v>
      </c>
      <c r="AE40" s="19">
        <f>Tiedot!B667</f>
        <v>0</v>
      </c>
      <c r="AF40" s="19">
        <f>Tiedot!C667</f>
        <v>0</v>
      </c>
      <c r="AG40" s="19">
        <f>Tiedot!D667</f>
        <v>0</v>
      </c>
      <c r="AH40" s="19">
        <f>Tiedot!E667</f>
        <v>0</v>
      </c>
      <c r="AI40" s="19">
        <f>Tiedot!F667</f>
        <v>0</v>
      </c>
      <c r="AJ40" s="19">
        <f>Tiedot!G667</f>
        <v>0</v>
      </c>
      <c r="AK40" s="19">
        <f>Tiedot!H667</f>
        <v>0</v>
      </c>
      <c r="AL40" s="19">
        <f>Tiedot!I667</f>
        <v>0</v>
      </c>
      <c r="AM40" s="19" t="str">
        <f>Tiedot!J667</f>
        <v/>
      </c>
      <c r="AN40" s="19" t="str">
        <f>Tiedot!K667</f>
        <v/>
      </c>
      <c r="AO40" s="19">
        <f>Tiedot!L667</f>
        <v>0</v>
      </c>
      <c r="AP40" s="19">
        <f>Tiedot!M667</f>
        <v>0</v>
      </c>
      <c r="AQ40" s="19">
        <f>Tiedot!N667</f>
        <v>0</v>
      </c>
      <c r="AR40" s="19">
        <f t="shared" ca="1" si="34"/>
        <v>0</v>
      </c>
      <c r="AS40" s="19">
        <f t="shared" ca="1" si="68"/>
        <v>0</v>
      </c>
      <c r="AT40" s="19">
        <f t="shared" ca="1" si="69"/>
        <v>0</v>
      </c>
      <c r="AU40" s="19">
        <f t="shared" si="35"/>
        <v>0</v>
      </c>
      <c r="AV40" s="19">
        <f t="shared" si="36"/>
        <v>0</v>
      </c>
      <c r="AW40" s="19">
        <f>Tiedot!B668</f>
        <v>0</v>
      </c>
      <c r="AX40" s="19">
        <f>Tiedot!C668</f>
        <v>0</v>
      </c>
      <c r="AY40" s="19">
        <f>Tiedot!D668</f>
        <v>0</v>
      </c>
      <c r="AZ40" s="19">
        <f>Tiedot!E668</f>
        <v>0</v>
      </c>
      <c r="BA40" s="19">
        <f>Tiedot!F668</f>
        <v>0</v>
      </c>
      <c r="BB40" s="19">
        <f>Tiedot!G668</f>
        <v>0</v>
      </c>
      <c r="BC40" s="19">
        <f>Tiedot!H668</f>
        <v>0</v>
      </c>
      <c r="BD40" s="19">
        <f>Tiedot!I668</f>
        <v>0</v>
      </c>
      <c r="BF40" s="29">
        <f>Tiedot!P667</f>
        <v>0</v>
      </c>
      <c r="BH40" s="19" t="e">
        <f>IF(SUM(Tiedot!#REF!)&gt;0, Tiedot!#REF!, "")</f>
        <v>#REF!</v>
      </c>
      <c r="BJ40">
        <f t="shared" si="37"/>
        <v>653</v>
      </c>
      <c r="BK40">
        <f t="shared" si="80"/>
        <v>655</v>
      </c>
      <c r="BL40">
        <f t="shared" si="80"/>
        <v>657</v>
      </c>
      <c r="BM40">
        <f t="shared" si="80"/>
        <v>659</v>
      </c>
      <c r="BN40">
        <f t="shared" si="80"/>
        <v>661</v>
      </c>
      <c r="BO40">
        <f t="shared" si="80"/>
        <v>663</v>
      </c>
      <c r="BP40">
        <f t="shared" si="38"/>
        <v>665</v>
      </c>
      <c r="BQ40">
        <f t="shared" si="75"/>
        <v>669</v>
      </c>
      <c r="BR40" s="19"/>
      <c r="BS40" s="186" t="str">
        <f t="shared" ca="1" si="39"/>
        <v/>
      </c>
      <c r="BT40" t="s">
        <v>111</v>
      </c>
      <c r="BU40" t="str">
        <f t="shared" si="40"/>
        <v>Tiedot!V653</v>
      </c>
      <c r="BV40" t="str">
        <f t="shared" si="41"/>
        <v>Tiedot!V655</v>
      </c>
      <c r="BW40" t="str">
        <f t="shared" si="42"/>
        <v>Tiedot!V657</v>
      </c>
      <c r="BX40" t="str">
        <f t="shared" si="43"/>
        <v>Tiedot!V659</v>
      </c>
      <c r="BY40" t="str">
        <f t="shared" si="44"/>
        <v>Tiedot!V661</v>
      </c>
      <c r="BZ40" t="str">
        <f t="shared" si="45"/>
        <v>Tiedot!V663</v>
      </c>
      <c r="CA40" t="str">
        <f t="shared" si="46"/>
        <v>Tiedot!V665</v>
      </c>
      <c r="CB40" t="str">
        <f t="shared" si="47"/>
        <v>Tiedot!V669</v>
      </c>
      <c r="CC40" s="185" t="str">
        <f t="shared" ca="1" si="48"/>
        <v/>
      </c>
      <c r="CD40" s="185" t="str">
        <f t="shared" ca="1" si="49"/>
        <v/>
      </c>
      <c r="CE40" s="185" t="str">
        <f t="shared" ca="1" si="50"/>
        <v/>
      </c>
      <c r="CF40" s="185" t="str">
        <f t="shared" ca="1" si="51"/>
        <v/>
      </c>
      <c r="CG40" s="185" t="str">
        <f t="shared" ca="1" si="52"/>
        <v/>
      </c>
      <c r="CH40" s="185" t="str">
        <f t="shared" ca="1" si="53"/>
        <v/>
      </c>
      <c r="CI40" s="185" t="str">
        <f t="shared" ca="1" si="54"/>
        <v/>
      </c>
      <c r="CJ40" s="185" t="str">
        <f t="shared" ca="1" si="55"/>
        <v/>
      </c>
      <c r="CK40">
        <f>CK34</f>
        <v>10</v>
      </c>
      <c r="CL40" s="206" t="s">
        <v>147</v>
      </c>
      <c r="CM40" s="207" t="str">
        <f t="shared" ca="1" si="56"/>
        <v/>
      </c>
      <c r="CN40" t="s">
        <v>115</v>
      </c>
      <c r="CO40" t="str">
        <f t="shared" si="82"/>
        <v>Tiedot!AW653</v>
      </c>
      <c r="CP40" t="str">
        <f t="shared" si="83"/>
        <v>Tiedot!AW655</v>
      </c>
      <c r="CQ40" t="str">
        <f t="shared" si="84"/>
        <v>Tiedot!AW657</v>
      </c>
      <c r="CR40" t="str">
        <f t="shared" si="85"/>
        <v>Tiedot!AW659</v>
      </c>
      <c r="CS40" t="str">
        <f t="shared" si="86"/>
        <v>Tiedot!AW661</v>
      </c>
      <c r="CT40" t="str">
        <f t="shared" si="87"/>
        <v>Tiedot!AW663</v>
      </c>
      <c r="CU40" t="str">
        <f t="shared" si="88"/>
        <v>Tiedot!AW665</v>
      </c>
      <c r="CV40" t="str">
        <f t="shared" si="89"/>
        <v>Tiedot!AW669</v>
      </c>
      <c r="CW40" s="184">
        <f t="shared" ca="1" si="14"/>
        <v>0</v>
      </c>
      <c r="CX40" s="184">
        <f t="shared" ca="1" si="15"/>
        <v>0</v>
      </c>
      <c r="CY40" s="184">
        <f t="shared" ca="1" si="16"/>
        <v>0</v>
      </c>
      <c r="CZ40" s="184">
        <f t="shared" ca="1" si="17"/>
        <v>0</v>
      </c>
      <c r="DA40" s="184">
        <f t="shared" ca="1" si="18"/>
        <v>0</v>
      </c>
      <c r="DB40" s="184">
        <f t="shared" ca="1" si="19"/>
        <v>0</v>
      </c>
      <c r="DC40" s="184">
        <f t="shared" ca="1" si="20"/>
        <v>0</v>
      </c>
      <c r="DD40" s="191">
        <f t="shared" ca="1" si="21"/>
        <v>0</v>
      </c>
      <c r="DE40" s="191" t="str">
        <f t="shared" ca="1" si="78"/>
        <v/>
      </c>
      <c r="DF40" s="172"/>
      <c r="DG40">
        <f t="shared" ca="1" si="57"/>
        <v>0</v>
      </c>
      <c r="DI40" s="172" t="s">
        <v>149</v>
      </c>
      <c r="DJ40">
        <f>DJ34</f>
        <v>10</v>
      </c>
      <c r="DK40" t="str">
        <f t="shared" si="74"/>
        <v>DA10</v>
      </c>
      <c r="DM40" s="191" t="str">
        <f t="shared" ca="1" si="58"/>
        <v/>
      </c>
      <c r="DN40" s="185" t="str">
        <f t="shared" ca="1" si="59"/>
        <v/>
      </c>
      <c r="DP40" s="172" t="s">
        <v>136</v>
      </c>
      <c r="DQ40" t="str">
        <f t="shared" si="90"/>
        <v>Tiedot!AU669</v>
      </c>
      <c r="DR40" t="str">
        <f t="shared" si="91"/>
        <v>Tiedot!AU668</v>
      </c>
      <c r="DS40">
        <f t="shared" ca="1" si="60"/>
        <v>0</v>
      </c>
      <c r="DT40">
        <f t="shared" ca="1" si="61"/>
        <v>0</v>
      </c>
      <c r="DV40" t="str">
        <f t="shared" ca="1" si="62"/>
        <v/>
      </c>
      <c r="DW40">
        <f t="shared" ca="1" si="73"/>
        <v>0</v>
      </c>
      <c r="DX40" s="202" t="s">
        <v>138</v>
      </c>
      <c r="DY40" s="172" t="s">
        <v>137</v>
      </c>
      <c r="DZ40" t="str">
        <f t="shared" si="92"/>
        <v>Tiedot!AN669</v>
      </c>
      <c r="EA40">
        <f t="shared" ca="1" si="70"/>
        <v>0</v>
      </c>
      <c r="EB40" s="172" t="str">
        <f t="shared" si="93"/>
        <v>Tiedot!AO669</v>
      </c>
      <c r="EC40">
        <f t="shared" ca="1" si="71"/>
        <v>0</v>
      </c>
      <c r="ED40" t="s">
        <v>140</v>
      </c>
      <c r="EE40" t="str">
        <f t="shared" si="94"/>
        <v>Tiedot!AH669</v>
      </c>
      <c r="EF40">
        <f t="shared" ca="1" si="63"/>
        <v>0</v>
      </c>
      <c r="EG40" t="str">
        <f t="shared" ca="1" si="64"/>
        <v/>
      </c>
      <c r="EH40" t="e">
        <f t="shared" ca="1" si="65"/>
        <v>#REF!</v>
      </c>
      <c r="EI40" s="172" t="s">
        <v>151</v>
      </c>
      <c r="EJ40" t="str">
        <f t="shared" si="66"/>
        <v>Tiedot!AM669</v>
      </c>
      <c r="EL40" t="str">
        <f t="shared" ca="1" si="95"/>
        <v/>
      </c>
      <c r="EN40">
        <f t="shared" si="72"/>
        <v>667</v>
      </c>
    </row>
    <row r="41" spans="1:144" x14ac:dyDescent="0.2">
      <c r="A41" s="74">
        <f t="shared" si="67"/>
        <v>26</v>
      </c>
      <c r="B41" s="75">
        <f t="shared" si="29"/>
        <v>0</v>
      </c>
      <c r="C41" s="76">
        <f t="shared" si="30"/>
        <v>0</v>
      </c>
      <c r="D41" s="77">
        <f t="shared" si="31"/>
        <v>0</v>
      </c>
      <c r="E41" s="77">
        <f t="shared" si="32"/>
        <v>0</v>
      </c>
      <c r="F41" s="78">
        <f t="shared" si="33"/>
        <v>0</v>
      </c>
      <c r="G41" s="169" t="str">
        <f t="shared" ca="1" si="0"/>
        <v/>
      </c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212">
        <f t="shared" si="76"/>
        <v>0</v>
      </c>
      <c r="AC41">
        <f t="shared" si="81"/>
        <v>26</v>
      </c>
      <c r="AD41" s="19">
        <v>36</v>
      </c>
      <c r="AE41" s="19">
        <f>Tiedot!B686</f>
        <v>0</v>
      </c>
      <c r="AF41" s="19">
        <f>Tiedot!C686</f>
        <v>0</v>
      </c>
      <c r="AG41" s="19">
        <f>Tiedot!D686</f>
        <v>0</v>
      </c>
      <c r="AH41" s="19">
        <f>Tiedot!E686</f>
        <v>0</v>
      </c>
      <c r="AI41" s="19">
        <f>Tiedot!F686</f>
        <v>0</v>
      </c>
      <c r="AJ41" s="19">
        <f>Tiedot!G686</f>
        <v>0</v>
      </c>
      <c r="AK41" s="19">
        <f>Tiedot!H686</f>
        <v>0</v>
      </c>
      <c r="AL41" s="19">
        <f>Tiedot!I686</f>
        <v>0</v>
      </c>
      <c r="AM41" s="19" t="str">
        <f>Tiedot!J686</f>
        <v/>
      </c>
      <c r="AN41" s="19" t="str">
        <f>Tiedot!K686</f>
        <v/>
      </c>
      <c r="AO41" s="19">
        <f>Tiedot!L686</f>
        <v>0</v>
      </c>
      <c r="AP41" s="19">
        <f>Tiedot!M686</f>
        <v>0</v>
      </c>
      <c r="AQ41" s="19">
        <f>Tiedot!N686</f>
        <v>0</v>
      </c>
      <c r="AR41" s="19">
        <f t="shared" ca="1" si="34"/>
        <v>0</v>
      </c>
      <c r="AS41" s="19">
        <f t="shared" ca="1" si="68"/>
        <v>0</v>
      </c>
      <c r="AT41" s="19">
        <f t="shared" ca="1" si="69"/>
        <v>0</v>
      </c>
      <c r="AU41" s="19">
        <f t="shared" si="35"/>
        <v>0</v>
      </c>
      <c r="AV41" s="19">
        <f t="shared" si="36"/>
        <v>0</v>
      </c>
      <c r="AW41" s="19">
        <f>Tiedot!B687</f>
        <v>0</v>
      </c>
      <c r="AX41" s="19">
        <f>Tiedot!C687</f>
        <v>0</v>
      </c>
      <c r="AY41" s="19">
        <f>Tiedot!D687</f>
        <v>0</v>
      </c>
      <c r="AZ41" s="19">
        <f>Tiedot!E687</f>
        <v>0</v>
      </c>
      <c r="BA41" s="19">
        <f>Tiedot!F687</f>
        <v>0</v>
      </c>
      <c r="BB41" s="19">
        <f>Tiedot!G687</f>
        <v>0</v>
      </c>
      <c r="BC41" s="19">
        <f>Tiedot!H687</f>
        <v>0</v>
      </c>
      <c r="BD41" s="19">
        <f>Tiedot!I687</f>
        <v>0</v>
      </c>
      <c r="BF41" s="29">
        <f>Tiedot!P686</f>
        <v>0</v>
      </c>
      <c r="BH41" s="19" t="e">
        <f>IF(SUM(Tiedot!#REF!)&gt;0, Tiedot!#REF!, "")</f>
        <v>#REF!</v>
      </c>
      <c r="BJ41">
        <f t="shared" si="37"/>
        <v>672</v>
      </c>
      <c r="BK41">
        <f t="shared" si="80"/>
        <v>674</v>
      </c>
      <c r="BL41">
        <f t="shared" si="80"/>
        <v>676</v>
      </c>
      <c r="BM41">
        <f t="shared" si="80"/>
        <v>678</v>
      </c>
      <c r="BN41">
        <f t="shared" si="80"/>
        <v>680</v>
      </c>
      <c r="BO41">
        <f t="shared" si="80"/>
        <v>682</v>
      </c>
      <c r="BP41">
        <f t="shared" si="38"/>
        <v>684</v>
      </c>
      <c r="BQ41">
        <f t="shared" si="75"/>
        <v>688</v>
      </c>
      <c r="BR41" s="19"/>
      <c r="BS41" s="186" t="str">
        <f t="shared" ca="1" si="39"/>
        <v/>
      </c>
      <c r="BT41" t="s">
        <v>111</v>
      </c>
      <c r="BU41" t="str">
        <f t="shared" si="40"/>
        <v>Tiedot!V672</v>
      </c>
      <c r="BV41" t="str">
        <f t="shared" si="41"/>
        <v>Tiedot!V674</v>
      </c>
      <c r="BW41" t="str">
        <f t="shared" si="42"/>
        <v>Tiedot!V676</v>
      </c>
      <c r="BX41" t="str">
        <f t="shared" si="43"/>
        <v>Tiedot!V678</v>
      </c>
      <c r="BY41" t="str">
        <f t="shared" si="44"/>
        <v>Tiedot!V680</v>
      </c>
      <c r="BZ41" t="str">
        <f t="shared" si="45"/>
        <v>Tiedot!V682</v>
      </c>
      <c r="CA41" t="str">
        <f t="shared" si="46"/>
        <v>Tiedot!V684</v>
      </c>
      <c r="CB41" t="str">
        <f t="shared" si="47"/>
        <v>Tiedot!V688</v>
      </c>
      <c r="CC41" s="185" t="str">
        <f t="shared" ca="1" si="48"/>
        <v/>
      </c>
      <c r="CD41" s="185" t="str">
        <f t="shared" ca="1" si="49"/>
        <v/>
      </c>
      <c r="CE41" s="185" t="str">
        <f t="shared" ca="1" si="50"/>
        <v/>
      </c>
      <c r="CF41" s="185" t="str">
        <f t="shared" ca="1" si="51"/>
        <v/>
      </c>
      <c r="CG41" s="185" t="str">
        <f t="shared" ca="1" si="52"/>
        <v/>
      </c>
      <c r="CH41" s="185" t="str">
        <f t="shared" ca="1" si="53"/>
        <v/>
      </c>
      <c r="CI41" s="185" t="str">
        <f t="shared" ca="1" si="54"/>
        <v/>
      </c>
      <c r="CJ41" s="185" t="str">
        <f t="shared" ca="1" si="55"/>
        <v/>
      </c>
      <c r="CK41">
        <f>CK34+1</f>
        <v>11</v>
      </c>
      <c r="CL41" s="206" t="s">
        <v>141</v>
      </c>
      <c r="CM41" s="207" t="str">
        <f t="shared" ca="1" si="56"/>
        <v>Tiedot!V114</v>
      </c>
      <c r="CN41" t="s">
        <v>115</v>
      </c>
      <c r="CO41" t="str">
        <f t="shared" si="82"/>
        <v>Tiedot!AW672</v>
      </c>
      <c r="CP41" t="str">
        <f t="shared" si="83"/>
        <v>Tiedot!AW674</v>
      </c>
      <c r="CQ41" t="str">
        <f t="shared" si="84"/>
        <v>Tiedot!AW676</v>
      </c>
      <c r="CR41" t="str">
        <f t="shared" si="85"/>
        <v>Tiedot!AW678</v>
      </c>
      <c r="CS41" t="str">
        <f t="shared" si="86"/>
        <v>Tiedot!AW680</v>
      </c>
      <c r="CT41" t="str">
        <f t="shared" si="87"/>
        <v>Tiedot!AW682</v>
      </c>
      <c r="CU41" t="str">
        <f t="shared" si="88"/>
        <v>Tiedot!AW684</v>
      </c>
      <c r="CV41" t="str">
        <f t="shared" si="89"/>
        <v>Tiedot!AW688</v>
      </c>
      <c r="CW41" s="184">
        <f t="shared" ca="1" si="14"/>
        <v>0</v>
      </c>
      <c r="CX41" s="184">
        <f t="shared" ca="1" si="15"/>
        <v>0</v>
      </c>
      <c r="CY41" s="184">
        <f t="shared" ca="1" si="16"/>
        <v>0</v>
      </c>
      <c r="CZ41" s="184">
        <f t="shared" ca="1" si="17"/>
        <v>0</v>
      </c>
      <c r="DA41" s="184">
        <f t="shared" ca="1" si="18"/>
        <v>0</v>
      </c>
      <c r="DB41" s="184">
        <f t="shared" ca="1" si="19"/>
        <v>0</v>
      </c>
      <c r="DC41" s="184">
        <f t="shared" ca="1" si="20"/>
        <v>0</v>
      </c>
      <c r="DD41" s="191">
        <f t="shared" ca="1" si="21"/>
        <v>0</v>
      </c>
      <c r="DE41" s="191" t="str">
        <f t="shared" ca="1" si="78"/>
        <v/>
      </c>
      <c r="DF41" s="172"/>
      <c r="DG41" t="str">
        <f t="shared" ca="1" si="57"/>
        <v>Tiedot!AW114</v>
      </c>
      <c r="DI41" s="172" t="s">
        <v>116</v>
      </c>
      <c r="DJ41">
        <f>DJ34+1</f>
        <v>11</v>
      </c>
      <c r="DK41" t="str">
        <f t="shared" si="74"/>
        <v>CU11</v>
      </c>
      <c r="DM41" s="191" t="str">
        <f t="shared" ca="1" si="58"/>
        <v/>
      </c>
      <c r="DN41" s="185" t="str">
        <f t="shared" ca="1" si="59"/>
        <v/>
      </c>
      <c r="DP41" s="172" t="s">
        <v>136</v>
      </c>
      <c r="DQ41" t="str">
        <f t="shared" si="90"/>
        <v>Tiedot!AU688</v>
      </c>
      <c r="DR41" t="str">
        <f t="shared" si="91"/>
        <v>Tiedot!AU687</v>
      </c>
      <c r="DS41">
        <f t="shared" ca="1" si="60"/>
        <v>0</v>
      </c>
      <c r="DT41">
        <f t="shared" ca="1" si="61"/>
        <v>0</v>
      </c>
      <c r="DV41" t="str">
        <f t="shared" ca="1" si="62"/>
        <v/>
      </c>
      <c r="DW41">
        <f t="shared" ca="1" si="73"/>
        <v>0</v>
      </c>
      <c r="DX41" s="202" t="s">
        <v>138</v>
      </c>
      <c r="DY41" s="172" t="s">
        <v>137</v>
      </c>
      <c r="DZ41" t="str">
        <f t="shared" si="92"/>
        <v>Tiedot!AN688</v>
      </c>
      <c r="EA41">
        <f t="shared" ca="1" si="70"/>
        <v>0</v>
      </c>
      <c r="EB41" s="172" t="str">
        <f t="shared" si="93"/>
        <v>Tiedot!AO688</v>
      </c>
      <c r="EC41">
        <f t="shared" ca="1" si="71"/>
        <v>0</v>
      </c>
      <c r="ED41" t="s">
        <v>140</v>
      </c>
      <c r="EE41" t="str">
        <f t="shared" si="94"/>
        <v>Tiedot!AH688</v>
      </c>
      <c r="EF41">
        <f t="shared" ca="1" si="63"/>
        <v>0</v>
      </c>
      <c r="EG41" t="str">
        <f t="shared" ca="1" si="64"/>
        <v/>
      </c>
      <c r="EH41" t="e">
        <f t="shared" ca="1" si="65"/>
        <v>#REF!</v>
      </c>
      <c r="EI41" s="172" t="s">
        <v>151</v>
      </c>
      <c r="EJ41" t="str">
        <f t="shared" si="66"/>
        <v>Tiedot!AM688</v>
      </c>
      <c r="EL41" t="str">
        <f t="shared" ca="1" si="95"/>
        <v/>
      </c>
      <c r="EN41">
        <f t="shared" si="72"/>
        <v>686</v>
      </c>
    </row>
    <row r="42" spans="1:144" x14ac:dyDescent="0.2">
      <c r="A42" s="74">
        <f t="shared" si="67"/>
        <v>27</v>
      </c>
      <c r="B42" s="75">
        <f t="shared" si="29"/>
        <v>0</v>
      </c>
      <c r="C42" s="76">
        <f t="shared" si="30"/>
        <v>0</v>
      </c>
      <c r="D42" s="77">
        <f t="shared" si="31"/>
        <v>0</v>
      </c>
      <c r="E42" s="77">
        <f t="shared" si="32"/>
        <v>0</v>
      </c>
      <c r="F42" s="78">
        <f t="shared" si="33"/>
        <v>0</v>
      </c>
      <c r="G42" s="169" t="str">
        <f t="shared" ca="1" si="0"/>
        <v/>
      </c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212">
        <f t="shared" si="76"/>
        <v>0</v>
      </c>
      <c r="AC42">
        <f t="shared" si="81"/>
        <v>27</v>
      </c>
      <c r="AD42" s="19">
        <v>37</v>
      </c>
      <c r="AE42" s="19">
        <f>Tiedot!B705</f>
        <v>0</v>
      </c>
      <c r="AF42" s="19">
        <f>Tiedot!C705</f>
        <v>0</v>
      </c>
      <c r="AG42" s="19">
        <f>Tiedot!D705</f>
        <v>0</v>
      </c>
      <c r="AH42" s="19">
        <f>Tiedot!E705</f>
        <v>0</v>
      </c>
      <c r="AI42" s="19">
        <f>Tiedot!F705</f>
        <v>0</v>
      </c>
      <c r="AJ42" s="19">
        <f>Tiedot!G705</f>
        <v>0</v>
      </c>
      <c r="AK42" s="19">
        <f>Tiedot!H705</f>
        <v>0</v>
      </c>
      <c r="AL42" s="19">
        <f>Tiedot!I705</f>
        <v>0</v>
      </c>
      <c r="AM42" s="19" t="str">
        <f>Tiedot!J705</f>
        <v/>
      </c>
      <c r="AN42" s="19" t="str">
        <f>Tiedot!K705</f>
        <v/>
      </c>
      <c r="AO42" s="19">
        <f>Tiedot!L705</f>
        <v>0</v>
      </c>
      <c r="AP42" s="19">
        <f>Tiedot!M705</f>
        <v>0</v>
      </c>
      <c r="AQ42" s="19">
        <f>Tiedot!N705</f>
        <v>0</v>
      </c>
      <c r="AR42" s="19">
        <f t="shared" ca="1" si="34"/>
        <v>0</v>
      </c>
      <c r="AS42" s="19">
        <f t="shared" ca="1" si="68"/>
        <v>0</v>
      </c>
      <c r="AT42" s="19">
        <f t="shared" ca="1" si="69"/>
        <v>0</v>
      </c>
      <c r="AU42" s="19">
        <f t="shared" si="35"/>
        <v>0</v>
      </c>
      <c r="AV42" s="19">
        <f t="shared" si="36"/>
        <v>0</v>
      </c>
      <c r="AW42" s="19">
        <f>Tiedot!B706</f>
        <v>0</v>
      </c>
      <c r="AX42" s="19">
        <f>Tiedot!C706</f>
        <v>0</v>
      </c>
      <c r="AY42" s="19">
        <f>Tiedot!D706</f>
        <v>0</v>
      </c>
      <c r="AZ42" s="19">
        <f>Tiedot!E706</f>
        <v>0</v>
      </c>
      <c r="BA42" s="19">
        <f>Tiedot!F706</f>
        <v>0</v>
      </c>
      <c r="BB42" s="19">
        <f>Tiedot!G706</f>
        <v>0</v>
      </c>
      <c r="BC42" s="19">
        <f>Tiedot!H706</f>
        <v>0</v>
      </c>
      <c r="BD42" s="19">
        <f>Tiedot!I706</f>
        <v>0</v>
      </c>
      <c r="BF42" s="29">
        <f>Tiedot!P705</f>
        <v>0</v>
      </c>
      <c r="BH42" s="19" t="e">
        <f>IF(SUM(Tiedot!#REF!)&gt;0, Tiedot!#REF!, "")</f>
        <v>#REF!</v>
      </c>
      <c r="BJ42">
        <f t="shared" si="37"/>
        <v>691</v>
      </c>
      <c r="BK42">
        <f t="shared" si="80"/>
        <v>693</v>
      </c>
      <c r="BL42">
        <f t="shared" si="80"/>
        <v>695</v>
      </c>
      <c r="BM42">
        <f t="shared" si="80"/>
        <v>697</v>
      </c>
      <c r="BN42">
        <f t="shared" si="80"/>
        <v>699</v>
      </c>
      <c r="BO42">
        <f t="shared" si="80"/>
        <v>701</v>
      </c>
      <c r="BP42">
        <f t="shared" si="38"/>
        <v>703</v>
      </c>
      <c r="BQ42">
        <f t="shared" si="75"/>
        <v>707</v>
      </c>
      <c r="BR42" s="19"/>
      <c r="BS42" s="186" t="str">
        <f t="shared" ca="1" si="39"/>
        <v/>
      </c>
      <c r="BT42" t="s">
        <v>111</v>
      </c>
      <c r="BU42" t="str">
        <f t="shared" si="40"/>
        <v>Tiedot!V691</v>
      </c>
      <c r="BV42" t="str">
        <f t="shared" si="41"/>
        <v>Tiedot!V693</v>
      </c>
      <c r="BW42" t="str">
        <f t="shared" si="42"/>
        <v>Tiedot!V695</v>
      </c>
      <c r="BX42" t="str">
        <f t="shared" si="43"/>
        <v>Tiedot!V697</v>
      </c>
      <c r="BY42" t="str">
        <f t="shared" si="44"/>
        <v>Tiedot!V699</v>
      </c>
      <c r="BZ42" t="str">
        <f t="shared" si="45"/>
        <v>Tiedot!V701</v>
      </c>
      <c r="CA42" t="str">
        <f t="shared" si="46"/>
        <v>Tiedot!V703</v>
      </c>
      <c r="CB42" t="str">
        <f t="shared" si="47"/>
        <v>Tiedot!V707</v>
      </c>
      <c r="CC42" s="185" t="str">
        <f t="shared" ca="1" si="48"/>
        <v/>
      </c>
      <c r="CD42" s="185" t="str">
        <f t="shared" ca="1" si="49"/>
        <v/>
      </c>
      <c r="CE42" s="185" t="str">
        <f t="shared" ca="1" si="50"/>
        <v/>
      </c>
      <c r="CF42" s="185" t="str">
        <f t="shared" ca="1" si="51"/>
        <v/>
      </c>
      <c r="CG42" s="185" t="str">
        <f t="shared" ca="1" si="52"/>
        <v/>
      </c>
      <c r="CH42" s="185" t="str">
        <f t="shared" ca="1" si="53"/>
        <v/>
      </c>
      <c r="CI42" s="185" t="str">
        <f t="shared" ca="1" si="54"/>
        <v/>
      </c>
      <c r="CJ42" s="185" t="str">
        <f t="shared" ca="1" si="55"/>
        <v/>
      </c>
      <c r="CK42">
        <f>CK41</f>
        <v>11</v>
      </c>
      <c r="CL42" s="206" t="s">
        <v>142</v>
      </c>
      <c r="CM42" s="207" t="str">
        <f t="shared" ca="1" si="56"/>
        <v>Tiedot!V118</v>
      </c>
      <c r="CN42" t="s">
        <v>115</v>
      </c>
      <c r="CO42" t="str">
        <f t="shared" si="82"/>
        <v>Tiedot!AW691</v>
      </c>
      <c r="CP42" t="str">
        <f t="shared" si="83"/>
        <v>Tiedot!AW693</v>
      </c>
      <c r="CQ42" t="str">
        <f t="shared" si="84"/>
        <v>Tiedot!AW695</v>
      </c>
      <c r="CR42" t="str">
        <f t="shared" si="85"/>
        <v>Tiedot!AW697</v>
      </c>
      <c r="CS42" t="str">
        <f t="shared" si="86"/>
        <v>Tiedot!AW699</v>
      </c>
      <c r="CT42" t="str">
        <f t="shared" si="87"/>
        <v>Tiedot!AW701</v>
      </c>
      <c r="CU42" t="str">
        <f t="shared" si="88"/>
        <v>Tiedot!AW703</v>
      </c>
      <c r="CV42" t="str">
        <f t="shared" si="89"/>
        <v>Tiedot!AW707</v>
      </c>
      <c r="CW42" s="184">
        <f t="shared" ca="1" si="14"/>
        <v>0</v>
      </c>
      <c r="CX42" s="184">
        <f t="shared" ca="1" si="15"/>
        <v>0</v>
      </c>
      <c r="CY42" s="184">
        <f t="shared" ca="1" si="16"/>
        <v>0</v>
      </c>
      <c r="CZ42" s="184">
        <f t="shared" ca="1" si="17"/>
        <v>0</v>
      </c>
      <c r="DA42" s="184">
        <f t="shared" ca="1" si="18"/>
        <v>0</v>
      </c>
      <c r="DB42" s="184">
        <f t="shared" ca="1" si="19"/>
        <v>0</v>
      </c>
      <c r="DC42" s="184">
        <f t="shared" ca="1" si="20"/>
        <v>0</v>
      </c>
      <c r="DD42" s="191">
        <f t="shared" ca="1" si="21"/>
        <v>0</v>
      </c>
      <c r="DE42" s="191" t="str">
        <f t="shared" ca="1" si="78"/>
        <v/>
      </c>
      <c r="DF42" s="172" t="s">
        <v>124</v>
      </c>
      <c r="DG42" t="str">
        <f t="shared" ca="1" si="57"/>
        <v>Tiedot!AW118</v>
      </c>
      <c r="DI42" s="172" t="s">
        <v>117</v>
      </c>
      <c r="DJ42">
        <f>DJ41</f>
        <v>11</v>
      </c>
      <c r="DK42" t="str">
        <f t="shared" si="74"/>
        <v>CV11</v>
      </c>
      <c r="DM42" s="191" t="str">
        <f t="shared" ca="1" si="58"/>
        <v/>
      </c>
      <c r="DN42" s="185" t="str">
        <f t="shared" ca="1" si="59"/>
        <v/>
      </c>
      <c r="DP42" s="172" t="s">
        <v>136</v>
      </c>
      <c r="DQ42" t="str">
        <f t="shared" si="90"/>
        <v>Tiedot!AU707</v>
      </c>
      <c r="DR42" t="str">
        <f t="shared" si="91"/>
        <v>Tiedot!AU706</v>
      </c>
      <c r="DS42">
        <f t="shared" ca="1" si="60"/>
        <v>0</v>
      </c>
      <c r="DT42">
        <f t="shared" ca="1" si="61"/>
        <v>0</v>
      </c>
      <c r="DV42" t="str">
        <f t="shared" ca="1" si="62"/>
        <v/>
      </c>
      <c r="DW42">
        <f t="shared" ca="1" si="73"/>
        <v>0</v>
      </c>
      <c r="DX42" s="202" t="s">
        <v>138</v>
      </c>
      <c r="DY42" s="172" t="s">
        <v>137</v>
      </c>
      <c r="DZ42" t="str">
        <f t="shared" si="92"/>
        <v>Tiedot!AN707</v>
      </c>
      <c r="EA42">
        <f t="shared" ca="1" si="70"/>
        <v>0</v>
      </c>
      <c r="EB42" s="172" t="str">
        <f t="shared" si="93"/>
        <v>Tiedot!AO707</v>
      </c>
      <c r="EC42">
        <f t="shared" ca="1" si="71"/>
        <v>0</v>
      </c>
      <c r="ED42" t="s">
        <v>140</v>
      </c>
      <c r="EE42" t="str">
        <f t="shared" si="94"/>
        <v>Tiedot!AH707</v>
      </c>
      <c r="EF42">
        <f t="shared" ca="1" si="63"/>
        <v>0</v>
      </c>
      <c r="EG42" t="str">
        <f t="shared" ca="1" si="64"/>
        <v/>
      </c>
      <c r="EH42" t="e">
        <f t="shared" ca="1" si="65"/>
        <v>#REF!</v>
      </c>
      <c r="EI42" s="172" t="s">
        <v>151</v>
      </c>
      <c r="EJ42" t="str">
        <f t="shared" si="66"/>
        <v>Tiedot!AM707</v>
      </c>
      <c r="EL42" t="str">
        <f t="shared" ca="1" si="95"/>
        <v/>
      </c>
      <c r="EN42">
        <f t="shared" si="72"/>
        <v>705</v>
      </c>
    </row>
    <row r="43" spans="1:144" x14ac:dyDescent="0.2">
      <c r="A43" s="74">
        <f t="shared" si="67"/>
        <v>28</v>
      </c>
      <c r="B43" s="75">
        <f t="shared" si="29"/>
        <v>0</v>
      </c>
      <c r="C43" s="76">
        <f t="shared" si="30"/>
        <v>0</v>
      </c>
      <c r="D43" s="77">
        <f t="shared" si="31"/>
        <v>0</v>
      </c>
      <c r="E43" s="77">
        <f t="shared" si="32"/>
        <v>0</v>
      </c>
      <c r="F43" s="78">
        <f t="shared" si="33"/>
        <v>0</v>
      </c>
      <c r="G43" s="169" t="str">
        <f t="shared" ca="1" si="0"/>
        <v/>
      </c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212">
        <f t="shared" si="76"/>
        <v>0</v>
      </c>
      <c r="AC43">
        <f t="shared" si="81"/>
        <v>28</v>
      </c>
      <c r="AD43" s="19">
        <v>38</v>
      </c>
      <c r="AE43" s="19">
        <f>Tiedot!B724</f>
        <v>0</v>
      </c>
      <c r="AF43" s="19">
        <f>Tiedot!C724</f>
        <v>0</v>
      </c>
      <c r="AG43" s="19">
        <f>Tiedot!D724</f>
        <v>0</v>
      </c>
      <c r="AH43" s="19">
        <f>Tiedot!E724</f>
        <v>0</v>
      </c>
      <c r="AI43" s="19">
        <f>Tiedot!F724</f>
        <v>0</v>
      </c>
      <c r="AJ43" s="19">
        <f>Tiedot!G724</f>
        <v>0</v>
      </c>
      <c r="AK43" s="19">
        <f>Tiedot!H724</f>
        <v>0</v>
      </c>
      <c r="AL43" s="19">
        <f>Tiedot!I724</f>
        <v>0</v>
      </c>
      <c r="AM43" s="19" t="str">
        <f>Tiedot!J724</f>
        <v/>
      </c>
      <c r="AN43" s="19" t="str">
        <f>Tiedot!K724</f>
        <v/>
      </c>
      <c r="AO43" s="19">
        <f>Tiedot!L724</f>
        <v>0</v>
      </c>
      <c r="AP43" s="19">
        <f>Tiedot!M724</f>
        <v>0</v>
      </c>
      <c r="AQ43" s="19">
        <f>Tiedot!N724</f>
        <v>0</v>
      </c>
      <c r="AR43" s="19">
        <f t="shared" ca="1" si="34"/>
        <v>0</v>
      </c>
      <c r="AS43" s="19">
        <f t="shared" ca="1" si="68"/>
        <v>0</v>
      </c>
      <c r="AT43" s="19">
        <f t="shared" ca="1" si="69"/>
        <v>0</v>
      </c>
      <c r="AU43" s="19">
        <f t="shared" si="35"/>
        <v>0</v>
      </c>
      <c r="AV43" s="19">
        <f t="shared" si="36"/>
        <v>0</v>
      </c>
      <c r="AW43" s="19">
        <f>Tiedot!B725</f>
        <v>0</v>
      </c>
      <c r="AX43" s="19">
        <f>Tiedot!C725</f>
        <v>0</v>
      </c>
      <c r="AY43" s="19">
        <f>Tiedot!D725</f>
        <v>0</v>
      </c>
      <c r="AZ43" s="19">
        <f>Tiedot!E725</f>
        <v>0</v>
      </c>
      <c r="BA43" s="19">
        <f>Tiedot!F725</f>
        <v>0</v>
      </c>
      <c r="BB43" s="19">
        <f>Tiedot!G725</f>
        <v>0</v>
      </c>
      <c r="BC43" s="19">
        <f>Tiedot!H725</f>
        <v>0</v>
      </c>
      <c r="BD43" s="19">
        <f>Tiedot!I725</f>
        <v>0</v>
      </c>
      <c r="BF43" s="29">
        <f>Tiedot!P724</f>
        <v>0</v>
      </c>
      <c r="BH43" s="19" t="e">
        <f>IF(SUM(Tiedot!#REF!)&gt;0, Tiedot!#REF!, "")</f>
        <v>#REF!</v>
      </c>
      <c r="BJ43">
        <f t="shared" si="37"/>
        <v>710</v>
      </c>
      <c r="BK43">
        <f t="shared" si="80"/>
        <v>712</v>
      </c>
      <c r="BL43">
        <f t="shared" si="80"/>
        <v>714</v>
      </c>
      <c r="BM43">
        <f t="shared" si="80"/>
        <v>716</v>
      </c>
      <c r="BN43">
        <f t="shared" si="80"/>
        <v>718</v>
      </c>
      <c r="BO43">
        <f t="shared" si="80"/>
        <v>720</v>
      </c>
      <c r="BP43">
        <f t="shared" si="38"/>
        <v>722</v>
      </c>
      <c r="BQ43">
        <f t="shared" si="75"/>
        <v>726</v>
      </c>
      <c r="BR43" s="19"/>
      <c r="BS43" s="186" t="str">
        <f t="shared" ca="1" si="39"/>
        <v/>
      </c>
      <c r="BT43" t="s">
        <v>111</v>
      </c>
      <c r="BU43" t="str">
        <f t="shared" si="40"/>
        <v>Tiedot!V710</v>
      </c>
      <c r="BV43" t="str">
        <f t="shared" si="41"/>
        <v>Tiedot!V712</v>
      </c>
      <c r="BW43" t="str">
        <f t="shared" si="42"/>
        <v>Tiedot!V714</v>
      </c>
      <c r="BX43" t="str">
        <f t="shared" si="43"/>
        <v>Tiedot!V716</v>
      </c>
      <c r="BY43" t="str">
        <f t="shared" si="44"/>
        <v>Tiedot!V718</v>
      </c>
      <c r="BZ43" t="str">
        <f t="shared" si="45"/>
        <v>Tiedot!V720</v>
      </c>
      <c r="CA43" t="str">
        <f t="shared" si="46"/>
        <v>Tiedot!V722</v>
      </c>
      <c r="CB43" t="str">
        <f t="shared" si="47"/>
        <v>Tiedot!V726</v>
      </c>
      <c r="CC43" s="185" t="str">
        <f t="shared" ca="1" si="48"/>
        <v/>
      </c>
      <c r="CD43" s="185" t="str">
        <f t="shared" ca="1" si="49"/>
        <v/>
      </c>
      <c r="CE43" s="185" t="str">
        <f t="shared" ca="1" si="50"/>
        <v/>
      </c>
      <c r="CF43" s="185" t="str">
        <f t="shared" ca="1" si="51"/>
        <v/>
      </c>
      <c r="CG43" s="185" t="str">
        <f t="shared" ca="1" si="52"/>
        <v/>
      </c>
      <c r="CH43" s="185" t="str">
        <f t="shared" ca="1" si="53"/>
        <v/>
      </c>
      <c r="CI43" s="185" t="str">
        <f t="shared" ca="1" si="54"/>
        <v/>
      </c>
      <c r="CJ43" s="185" t="str">
        <f t="shared" ca="1" si="55"/>
        <v/>
      </c>
      <c r="CK43">
        <f>CK41</f>
        <v>11</v>
      </c>
      <c r="CL43" s="206" t="s">
        <v>143</v>
      </c>
      <c r="CM43" s="207" t="str">
        <f t="shared" ca="1" si="56"/>
        <v/>
      </c>
      <c r="CN43" t="s">
        <v>115</v>
      </c>
      <c r="CO43" t="str">
        <f t="shared" si="82"/>
        <v>Tiedot!AW710</v>
      </c>
      <c r="CP43" t="str">
        <f t="shared" si="83"/>
        <v>Tiedot!AW712</v>
      </c>
      <c r="CQ43" t="str">
        <f t="shared" si="84"/>
        <v>Tiedot!AW714</v>
      </c>
      <c r="CR43" t="str">
        <f t="shared" si="85"/>
        <v>Tiedot!AW716</v>
      </c>
      <c r="CS43" t="str">
        <f t="shared" si="86"/>
        <v>Tiedot!AW718</v>
      </c>
      <c r="CT43" t="str">
        <f t="shared" si="87"/>
        <v>Tiedot!AW720</v>
      </c>
      <c r="CU43" t="str">
        <f t="shared" si="88"/>
        <v>Tiedot!AW722</v>
      </c>
      <c r="CV43" t="str">
        <f t="shared" si="89"/>
        <v>Tiedot!AW726</v>
      </c>
      <c r="CW43" s="184">
        <f t="shared" ca="1" si="14"/>
        <v>0</v>
      </c>
      <c r="CX43" s="184">
        <f t="shared" ca="1" si="15"/>
        <v>0</v>
      </c>
      <c r="CY43" s="184">
        <f t="shared" ca="1" si="16"/>
        <v>0</v>
      </c>
      <c r="CZ43" s="184">
        <f t="shared" ca="1" si="17"/>
        <v>0</v>
      </c>
      <c r="DA43" s="184">
        <f t="shared" ca="1" si="18"/>
        <v>0</v>
      </c>
      <c r="DB43" s="184">
        <f t="shared" ca="1" si="19"/>
        <v>0</v>
      </c>
      <c r="DC43" s="184">
        <f t="shared" ca="1" si="20"/>
        <v>0</v>
      </c>
      <c r="DD43" s="191">
        <f t="shared" ca="1" si="21"/>
        <v>0</v>
      </c>
      <c r="DE43" s="191" t="str">
        <f t="shared" ca="1" si="78"/>
        <v/>
      </c>
      <c r="DF43" s="172"/>
      <c r="DG43">
        <f t="shared" ca="1" si="57"/>
        <v>0</v>
      </c>
      <c r="DI43" s="172" t="s">
        <v>118</v>
      </c>
      <c r="DJ43">
        <f>DJ41</f>
        <v>11</v>
      </c>
      <c r="DK43" t="str">
        <f t="shared" si="74"/>
        <v>CW11</v>
      </c>
      <c r="DM43" s="191" t="str">
        <f t="shared" ca="1" si="58"/>
        <v/>
      </c>
      <c r="DN43" s="185" t="str">
        <f t="shared" ca="1" si="59"/>
        <v/>
      </c>
      <c r="DP43" s="172" t="s">
        <v>136</v>
      </c>
      <c r="DQ43" t="str">
        <f t="shared" si="90"/>
        <v>Tiedot!AU726</v>
      </c>
      <c r="DR43" t="str">
        <f t="shared" si="91"/>
        <v>Tiedot!AU725</v>
      </c>
      <c r="DS43">
        <f t="shared" ca="1" si="60"/>
        <v>0</v>
      </c>
      <c r="DT43">
        <f t="shared" ca="1" si="61"/>
        <v>0</v>
      </c>
      <c r="DV43" t="str">
        <f t="shared" ca="1" si="62"/>
        <v/>
      </c>
      <c r="DW43">
        <f t="shared" ca="1" si="73"/>
        <v>0</v>
      </c>
      <c r="DX43" s="202" t="s">
        <v>138</v>
      </c>
      <c r="DY43" s="172" t="s">
        <v>137</v>
      </c>
      <c r="DZ43" t="str">
        <f t="shared" si="92"/>
        <v>Tiedot!AN726</v>
      </c>
      <c r="EA43">
        <f t="shared" ca="1" si="70"/>
        <v>0</v>
      </c>
      <c r="EB43" s="172" t="str">
        <f t="shared" si="93"/>
        <v>Tiedot!AO726</v>
      </c>
      <c r="EC43">
        <f t="shared" ca="1" si="71"/>
        <v>0</v>
      </c>
      <c r="ED43" t="s">
        <v>140</v>
      </c>
      <c r="EE43" t="str">
        <f t="shared" si="94"/>
        <v>Tiedot!AH726</v>
      </c>
      <c r="EF43">
        <f t="shared" ca="1" si="63"/>
        <v>0</v>
      </c>
      <c r="EG43" t="str">
        <f t="shared" ca="1" si="64"/>
        <v/>
      </c>
      <c r="EH43" t="e">
        <f t="shared" ca="1" si="65"/>
        <v>#REF!</v>
      </c>
      <c r="EI43" s="172" t="s">
        <v>151</v>
      </c>
      <c r="EJ43" t="str">
        <f t="shared" si="66"/>
        <v>Tiedot!AM726</v>
      </c>
      <c r="EL43" t="str">
        <f t="shared" ca="1" si="95"/>
        <v/>
      </c>
      <c r="EN43">
        <f t="shared" si="72"/>
        <v>724</v>
      </c>
    </row>
    <row r="44" spans="1:144" x14ac:dyDescent="0.2">
      <c r="A44" s="74">
        <f t="shared" si="67"/>
        <v>29</v>
      </c>
      <c r="B44" s="75">
        <f t="shared" si="29"/>
        <v>0</v>
      </c>
      <c r="C44" s="76">
        <f t="shared" si="30"/>
        <v>0</v>
      </c>
      <c r="D44" s="77">
        <f t="shared" si="31"/>
        <v>0</v>
      </c>
      <c r="E44" s="77">
        <f t="shared" si="32"/>
        <v>0</v>
      </c>
      <c r="F44" s="78">
        <f t="shared" si="33"/>
        <v>0</v>
      </c>
      <c r="G44" s="169" t="str">
        <f t="shared" ca="1" si="0"/>
        <v/>
      </c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212">
        <f t="shared" si="76"/>
        <v>0</v>
      </c>
      <c r="AC44">
        <f t="shared" si="81"/>
        <v>29</v>
      </c>
      <c r="AD44" s="19">
        <v>39</v>
      </c>
      <c r="AE44" s="19">
        <f>Tiedot!B743</f>
        <v>0</v>
      </c>
      <c r="AF44" s="19">
        <f>Tiedot!C743</f>
        <v>0</v>
      </c>
      <c r="AG44" s="19">
        <f>Tiedot!D743</f>
        <v>0</v>
      </c>
      <c r="AH44" s="19">
        <f>Tiedot!E743</f>
        <v>0</v>
      </c>
      <c r="AI44" s="19">
        <f>Tiedot!F743</f>
        <v>0</v>
      </c>
      <c r="AJ44" s="19">
        <f>Tiedot!G743</f>
        <v>0</v>
      </c>
      <c r="AK44" s="19">
        <f>Tiedot!H743</f>
        <v>0</v>
      </c>
      <c r="AL44" s="19">
        <f>Tiedot!I743</f>
        <v>0</v>
      </c>
      <c r="AM44" s="19" t="str">
        <f>Tiedot!J743</f>
        <v/>
      </c>
      <c r="AN44" s="19" t="str">
        <f>Tiedot!K743</f>
        <v/>
      </c>
      <c r="AO44" s="19">
        <f>Tiedot!L743</f>
        <v>0</v>
      </c>
      <c r="AP44" s="19">
        <f>Tiedot!M743</f>
        <v>0</v>
      </c>
      <c r="AQ44" s="19">
        <f>Tiedot!N743</f>
        <v>0</v>
      </c>
      <c r="AR44" s="19">
        <f t="shared" ca="1" si="34"/>
        <v>0</v>
      </c>
      <c r="AS44" s="19">
        <f t="shared" ca="1" si="68"/>
        <v>0</v>
      </c>
      <c r="AT44" s="19">
        <f t="shared" ca="1" si="69"/>
        <v>0</v>
      </c>
      <c r="AU44" s="19">
        <f t="shared" si="35"/>
        <v>0</v>
      </c>
      <c r="AV44" s="19">
        <f t="shared" si="36"/>
        <v>0</v>
      </c>
      <c r="AW44" s="19">
        <f>Tiedot!B744</f>
        <v>0</v>
      </c>
      <c r="AX44" s="19">
        <f>Tiedot!C744</f>
        <v>0</v>
      </c>
      <c r="AY44" s="19">
        <f>Tiedot!D744</f>
        <v>0</v>
      </c>
      <c r="AZ44" s="19">
        <f>Tiedot!E744</f>
        <v>0</v>
      </c>
      <c r="BA44" s="19">
        <f>Tiedot!F744</f>
        <v>0</v>
      </c>
      <c r="BB44" s="19">
        <f>Tiedot!G744</f>
        <v>0</v>
      </c>
      <c r="BC44" s="19">
        <f>Tiedot!H744</f>
        <v>0</v>
      </c>
      <c r="BD44" s="19">
        <f>Tiedot!I744</f>
        <v>0</v>
      </c>
      <c r="BF44" s="29">
        <f>Tiedot!P743</f>
        <v>0</v>
      </c>
      <c r="BH44" s="19" t="e">
        <f>IF(SUM(Tiedot!#REF!)&gt;0, Tiedot!#REF!, "")</f>
        <v>#REF!</v>
      </c>
      <c r="BJ44">
        <f t="shared" si="37"/>
        <v>729</v>
      </c>
      <c r="BK44">
        <f t="shared" si="80"/>
        <v>731</v>
      </c>
      <c r="BL44">
        <f t="shared" si="80"/>
        <v>733</v>
      </c>
      <c r="BM44">
        <f t="shared" si="80"/>
        <v>735</v>
      </c>
      <c r="BN44">
        <f t="shared" si="80"/>
        <v>737</v>
      </c>
      <c r="BO44">
        <f t="shared" si="80"/>
        <v>739</v>
      </c>
      <c r="BP44">
        <f t="shared" si="38"/>
        <v>741</v>
      </c>
      <c r="BQ44">
        <f t="shared" si="75"/>
        <v>745</v>
      </c>
      <c r="BR44" s="19"/>
      <c r="BS44" s="186" t="str">
        <f t="shared" ca="1" si="39"/>
        <v/>
      </c>
      <c r="BT44" t="s">
        <v>111</v>
      </c>
      <c r="BU44" t="str">
        <f t="shared" si="40"/>
        <v>Tiedot!V729</v>
      </c>
      <c r="BV44" t="str">
        <f t="shared" si="41"/>
        <v>Tiedot!V731</v>
      </c>
      <c r="BW44" t="str">
        <f t="shared" si="42"/>
        <v>Tiedot!V733</v>
      </c>
      <c r="BX44" t="str">
        <f t="shared" si="43"/>
        <v>Tiedot!V735</v>
      </c>
      <c r="BY44" t="str">
        <f t="shared" si="44"/>
        <v>Tiedot!V737</v>
      </c>
      <c r="BZ44" t="str">
        <f t="shared" si="45"/>
        <v>Tiedot!V739</v>
      </c>
      <c r="CA44" t="str">
        <f t="shared" si="46"/>
        <v>Tiedot!V741</v>
      </c>
      <c r="CB44" t="str">
        <f t="shared" si="47"/>
        <v>Tiedot!V745</v>
      </c>
      <c r="CC44" s="185" t="str">
        <f t="shared" ca="1" si="48"/>
        <v/>
      </c>
      <c r="CD44" s="185" t="str">
        <f t="shared" ca="1" si="49"/>
        <v/>
      </c>
      <c r="CE44" s="185" t="str">
        <f t="shared" ca="1" si="50"/>
        <v/>
      </c>
      <c r="CF44" s="185" t="str">
        <f t="shared" ca="1" si="51"/>
        <v/>
      </c>
      <c r="CG44" s="185" t="str">
        <f t="shared" ca="1" si="52"/>
        <v/>
      </c>
      <c r="CH44" s="185" t="str">
        <f t="shared" ca="1" si="53"/>
        <v/>
      </c>
      <c r="CI44" s="185" t="str">
        <f t="shared" ca="1" si="54"/>
        <v/>
      </c>
      <c r="CJ44" s="185" t="str">
        <f t="shared" ca="1" si="55"/>
        <v/>
      </c>
      <c r="CK44">
        <f>CK41</f>
        <v>11</v>
      </c>
      <c r="CL44" s="206" t="s">
        <v>144</v>
      </c>
      <c r="CM44" s="207" t="str">
        <f t="shared" ca="1" si="56"/>
        <v/>
      </c>
      <c r="CN44" t="s">
        <v>115</v>
      </c>
      <c r="CO44" t="str">
        <f t="shared" si="82"/>
        <v>Tiedot!AW729</v>
      </c>
      <c r="CP44" t="str">
        <f t="shared" si="83"/>
        <v>Tiedot!AW731</v>
      </c>
      <c r="CQ44" t="str">
        <f t="shared" si="84"/>
        <v>Tiedot!AW733</v>
      </c>
      <c r="CR44" t="str">
        <f t="shared" si="85"/>
        <v>Tiedot!AW735</v>
      </c>
      <c r="CS44" t="str">
        <f t="shared" si="86"/>
        <v>Tiedot!AW737</v>
      </c>
      <c r="CT44" t="str">
        <f t="shared" si="87"/>
        <v>Tiedot!AW739</v>
      </c>
      <c r="CU44" t="str">
        <f t="shared" si="88"/>
        <v>Tiedot!AW741</v>
      </c>
      <c r="CV44" t="str">
        <f t="shared" si="89"/>
        <v>Tiedot!AW745</v>
      </c>
      <c r="CW44" s="184">
        <f t="shared" ca="1" si="14"/>
        <v>0</v>
      </c>
      <c r="CX44" s="184">
        <f t="shared" ca="1" si="15"/>
        <v>0</v>
      </c>
      <c r="CY44" s="184">
        <f t="shared" ca="1" si="16"/>
        <v>0</v>
      </c>
      <c r="CZ44" s="184">
        <f t="shared" ca="1" si="17"/>
        <v>0</v>
      </c>
      <c r="DA44" s="184">
        <f t="shared" ca="1" si="18"/>
        <v>0</v>
      </c>
      <c r="DB44" s="184">
        <f t="shared" ca="1" si="19"/>
        <v>0</v>
      </c>
      <c r="DC44" s="184">
        <f t="shared" ca="1" si="20"/>
        <v>0</v>
      </c>
      <c r="DD44" s="191">
        <f t="shared" ca="1" si="21"/>
        <v>0</v>
      </c>
      <c r="DE44" s="191" t="str">
        <f t="shared" ca="1" si="78"/>
        <v/>
      </c>
      <c r="DF44" s="172"/>
      <c r="DG44">
        <f t="shared" ca="1" si="57"/>
        <v>0</v>
      </c>
      <c r="DI44" s="172" t="s">
        <v>119</v>
      </c>
      <c r="DJ44">
        <f>DJ41</f>
        <v>11</v>
      </c>
      <c r="DK44" t="str">
        <f t="shared" si="74"/>
        <v>CX11</v>
      </c>
      <c r="DM44" s="191" t="str">
        <f t="shared" ca="1" si="58"/>
        <v/>
      </c>
      <c r="DN44" s="185" t="str">
        <f t="shared" ca="1" si="59"/>
        <v/>
      </c>
      <c r="DP44" s="172" t="s">
        <v>136</v>
      </c>
      <c r="DQ44" t="str">
        <f t="shared" si="90"/>
        <v>Tiedot!AU745</v>
      </c>
      <c r="DR44" t="str">
        <f t="shared" si="91"/>
        <v>Tiedot!AU744</v>
      </c>
      <c r="DS44">
        <f t="shared" ca="1" si="60"/>
        <v>0</v>
      </c>
      <c r="DT44">
        <f t="shared" ca="1" si="61"/>
        <v>0</v>
      </c>
      <c r="DV44" t="str">
        <f t="shared" ca="1" si="62"/>
        <v/>
      </c>
      <c r="DW44">
        <f t="shared" ca="1" si="73"/>
        <v>0</v>
      </c>
      <c r="DX44" s="202" t="s">
        <v>138</v>
      </c>
      <c r="DY44" s="172" t="s">
        <v>137</v>
      </c>
      <c r="DZ44" t="str">
        <f t="shared" si="92"/>
        <v>Tiedot!AN745</v>
      </c>
      <c r="EA44">
        <f t="shared" ca="1" si="70"/>
        <v>0</v>
      </c>
      <c r="EB44" s="172" t="str">
        <f t="shared" si="93"/>
        <v>Tiedot!AO745</v>
      </c>
      <c r="EC44">
        <f t="shared" ca="1" si="71"/>
        <v>0</v>
      </c>
      <c r="ED44" t="s">
        <v>140</v>
      </c>
      <c r="EE44" t="str">
        <f t="shared" si="94"/>
        <v>Tiedot!AH745</v>
      </c>
      <c r="EF44">
        <f t="shared" ca="1" si="63"/>
        <v>0</v>
      </c>
      <c r="EG44" t="str">
        <f t="shared" ca="1" si="64"/>
        <v/>
      </c>
      <c r="EH44" t="e">
        <f t="shared" ca="1" si="65"/>
        <v>#REF!</v>
      </c>
      <c r="EI44" s="172" t="s">
        <v>151</v>
      </c>
      <c r="EJ44" t="str">
        <f t="shared" si="66"/>
        <v>Tiedot!AM745</v>
      </c>
      <c r="EL44" t="str">
        <f t="shared" ca="1" si="95"/>
        <v/>
      </c>
      <c r="EN44">
        <f t="shared" si="72"/>
        <v>743</v>
      </c>
    </row>
    <row r="45" spans="1:144" x14ac:dyDescent="0.2">
      <c r="A45" s="74">
        <f t="shared" si="67"/>
        <v>30</v>
      </c>
      <c r="B45" s="75">
        <f t="shared" si="29"/>
        <v>0</v>
      </c>
      <c r="C45" s="76">
        <f t="shared" si="30"/>
        <v>0</v>
      </c>
      <c r="D45" s="77">
        <f t="shared" si="31"/>
        <v>0</v>
      </c>
      <c r="E45" s="77">
        <f t="shared" si="32"/>
        <v>0</v>
      </c>
      <c r="F45" s="78">
        <f t="shared" si="33"/>
        <v>0</v>
      </c>
      <c r="G45" s="169" t="str">
        <f t="shared" ca="1" si="0"/>
        <v/>
      </c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212">
        <f t="shared" si="76"/>
        <v>0</v>
      </c>
      <c r="AC45">
        <f t="shared" si="81"/>
        <v>30</v>
      </c>
      <c r="AD45" s="19">
        <v>40</v>
      </c>
      <c r="AE45" s="19">
        <f>Tiedot!B762</f>
        <v>0</v>
      </c>
      <c r="AF45" s="19">
        <f>Tiedot!C762</f>
        <v>0</v>
      </c>
      <c r="AG45" s="19">
        <f>Tiedot!D762</f>
        <v>0</v>
      </c>
      <c r="AH45" s="19">
        <f>Tiedot!E762</f>
        <v>0</v>
      </c>
      <c r="AI45" s="19">
        <f>Tiedot!F762</f>
        <v>0</v>
      </c>
      <c r="AJ45" s="19">
        <f>Tiedot!G762</f>
        <v>0</v>
      </c>
      <c r="AK45" s="19">
        <f>Tiedot!H762</f>
        <v>0</v>
      </c>
      <c r="AL45" s="19">
        <f>Tiedot!I762</f>
        <v>0</v>
      </c>
      <c r="AM45" s="19" t="str">
        <f>Tiedot!J762</f>
        <v/>
      </c>
      <c r="AN45" s="19" t="str">
        <f>Tiedot!K762</f>
        <v/>
      </c>
      <c r="AO45" s="19">
        <f>Tiedot!L762</f>
        <v>0</v>
      </c>
      <c r="AP45" s="19">
        <f>Tiedot!M762</f>
        <v>0</v>
      </c>
      <c r="AQ45" s="19">
        <f>Tiedot!N762</f>
        <v>0</v>
      </c>
      <c r="AR45" s="19">
        <f t="shared" ca="1" si="34"/>
        <v>0</v>
      </c>
      <c r="AS45" s="19">
        <f t="shared" ca="1" si="68"/>
        <v>0</v>
      </c>
      <c r="AT45" s="19">
        <f t="shared" ca="1" si="69"/>
        <v>0</v>
      </c>
      <c r="AU45" s="19">
        <f t="shared" si="35"/>
        <v>0</v>
      </c>
      <c r="AV45" s="19">
        <f t="shared" si="36"/>
        <v>0</v>
      </c>
      <c r="AW45" s="19">
        <f>Tiedot!B763</f>
        <v>0</v>
      </c>
      <c r="AX45" s="19">
        <f>Tiedot!C763</f>
        <v>0</v>
      </c>
      <c r="AY45" s="19">
        <f>Tiedot!D763</f>
        <v>0</v>
      </c>
      <c r="AZ45" s="19">
        <f>Tiedot!E763</f>
        <v>0</v>
      </c>
      <c r="BA45" s="19">
        <f>Tiedot!F763</f>
        <v>0</v>
      </c>
      <c r="BB45" s="19">
        <f>Tiedot!G763</f>
        <v>0</v>
      </c>
      <c r="BC45" s="19">
        <f>Tiedot!H763</f>
        <v>0</v>
      </c>
      <c r="BD45" s="19">
        <f>Tiedot!I763</f>
        <v>0</v>
      </c>
      <c r="BF45" s="29">
        <f>Tiedot!P762</f>
        <v>0</v>
      </c>
      <c r="BH45" s="19" t="e">
        <f>IF(SUM(Tiedot!#REF!)&gt;0, Tiedot!#REF!, "")</f>
        <v>#REF!</v>
      </c>
      <c r="BJ45">
        <f t="shared" si="37"/>
        <v>748</v>
      </c>
      <c r="BK45">
        <f t="shared" si="80"/>
        <v>750</v>
      </c>
      <c r="BL45">
        <f t="shared" si="80"/>
        <v>752</v>
      </c>
      <c r="BM45">
        <f t="shared" si="80"/>
        <v>754</v>
      </c>
      <c r="BN45">
        <f t="shared" si="80"/>
        <v>756</v>
      </c>
      <c r="BO45">
        <f t="shared" si="80"/>
        <v>758</v>
      </c>
      <c r="BP45">
        <f t="shared" si="38"/>
        <v>760</v>
      </c>
      <c r="BQ45">
        <f t="shared" si="75"/>
        <v>764</v>
      </c>
      <c r="BR45" s="19"/>
      <c r="BS45" s="186" t="str">
        <f t="shared" ca="1" si="39"/>
        <v/>
      </c>
      <c r="BT45" t="s">
        <v>111</v>
      </c>
      <c r="BU45" t="str">
        <f t="shared" si="40"/>
        <v>Tiedot!V748</v>
      </c>
      <c r="BV45" t="str">
        <f t="shared" si="41"/>
        <v>Tiedot!V750</v>
      </c>
      <c r="BW45" t="str">
        <f t="shared" si="42"/>
        <v>Tiedot!V752</v>
      </c>
      <c r="BX45" t="str">
        <f t="shared" si="43"/>
        <v>Tiedot!V754</v>
      </c>
      <c r="BY45" t="str">
        <f t="shared" si="44"/>
        <v>Tiedot!V756</v>
      </c>
      <c r="BZ45" t="str">
        <f t="shared" si="45"/>
        <v>Tiedot!V758</v>
      </c>
      <c r="CA45" t="str">
        <f t="shared" si="46"/>
        <v>Tiedot!V760</v>
      </c>
      <c r="CB45" t="str">
        <f t="shared" si="47"/>
        <v>Tiedot!V764</v>
      </c>
      <c r="CC45" s="185" t="str">
        <f t="shared" ca="1" si="48"/>
        <v/>
      </c>
      <c r="CD45" s="185" t="str">
        <f t="shared" ca="1" si="49"/>
        <v/>
      </c>
      <c r="CE45" s="185" t="str">
        <f t="shared" ca="1" si="50"/>
        <v/>
      </c>
      <c r="CF45" s="185" t="str">
        <f t="shared" ca="1" si="51"/>
        <v/>
      </c>
      <c r="CG45" s="185" t="str">
        <f t="shared" ca="1" si="52"/>
        <v/>
      </c>
      <c r="CH45" s="185" t="str">
        <f t="shared" ca="1" si="53"/>
        <v/>
      </c>
      <c r="CI45" s="185" t="str">
        <f t="shared" ca="1" si="54"/>
        <v/>
      </c>
      <c r="CJ45" s="185" t="str">
        <f t="shared" ca="1" si="55"/>
        <v/>
      </c>
      <c r="CK45">
        <f>CK41</f>
        <v>11</v>
      </c>
      <c r="CL45" s="206" t="s">
        <v>145</v>
      </c>
      <c r="CM45" s="207" t="str">
        <f t="shared" ca="1" si="56"/>
        <v/>
      </c>
      <c r="CN45" t="s">
        <v>115</v>
      </c>
      <c r="CO45" t="str">
        <f t="shared" si="82"/>
        <v>Tiedot!AW748</v>
      </c>
      <c r="CP45" t="str">
        <f t="shared" si="83"/>
        <v>Tiedot!AW750</v>
      </c>
      <c r="CQ45" t="str">
        <f t="shared" si="84"/>
        <v>Tiedot!AW752</v>
      </c>
      <c r="CR45" t="str">
        <f t="shared" si="85"/>
        <v>Tiedot!AW754</v>
      </c>
      <c r="CS45" t="str">
        <f t="shared" si="86"/>
        <v>Tiedot!AW756</v>
      </c>
      <c r="CT45" t="str">
        <f t="shared" si="87"/>
        <v>Tiedot!AW758</v>
      </c>
      <c r="CU45" t="str">
        <f t="shared" si="88"/>
        <v>Tiedot!AW760</v>
      </c>
      <c r="CV45" t="str">
        <f t="shared" si="89"/>
        <v>Tiedot!AW764</v>
      </c>
      <c r="CW45" s="184">
        <f t="shared" ca="1" si="14"/>
        <v>0</v>
      </c>
      <c r="CX45" s="184">
        <f t="shared" ca="1" si="15"/>
        <v>0</v>
      </c>
      <c r="CY45" s="184">
        <f t="shared" ca="1" si="16"/>
        <v>0</v>
      </c>
      <c r="CZ45" s="184">
        <f t="shared" ca="1" si="17"/>
        <v>0</v>
      </c>
      <c r="DA45" s="184">
        <f t="shared" ca="1" si="18"/>
        <v>0</v>
      </c>
      <c r="DB45" s="184">
        <f t="shared" ca="1" si="19"/>
        <v>0</v>
      </c>
      <c r="DC45" s="184">
        <f t="shared" ca="1" si="20"/>
        <v>0</v>
      </c>
      <c r="DD45" s="191">
        <f t="shared" ca="1" si="21"/>
        <v>0</v>
      </c>
      <c r="DE45" s="191" t="str">
        <f t="shared" ca="1" si="78"/>
        <v/>
      </c>
      <c r="DF45" s="172"/>
      <c r="DG45">
        <f t="shared" ca="1" si="57"/>
        <v>0</v>
      </c>
      <c r="DI45" s="172" t="s">
        <v>120</v>
      </c>
      <c r="DJ45">
        <f>DJ41</f>
        <v>11</v>
      </c>
      <c r="DK45" t="str">
        <f t="shared" si="74"/>
        <v>CY11</v>
      </c>
      <c r="DM45" s="191" t="str">
        <f t="shared" ca="1" si="58"/>
        <v/>
      </c>
      <c r="DN45" s="185" t="str">
        <f t="shared" ca="1" si="59"/>
        <v/>
      </c>
      <c r="DP45" s="172" t="s">
        <v>136</v>
      </c>
      <c r="DQ45" t="str">
        <f t="shared" si="90"/>
        <v>Tiedot!AU764</v>
      </c>
      <c r="DR45" t="str">
        <f t="shared" si="91"/>
        <v>Tiedot!AU763</v>
      </c>
      <c r="DS45">
        <f t="shared" ca="1" si="60"/>
        <v>0</v>
      </c>
      <c r="DT45">
        <f t="shared" ca="1" si="61"/>
        <v>0</v>
      </c>
      <c r="DV45" t="str">
        <f t="shared" ca="1" si="62"/>
        <v/>
      </c>
      <c r="DW45">
        <f t="shared" ca="1" si="73"/>
        <v>0</v>
      </c>
      <c r="DX45" s="202" t="s">
        <v>138</v>
      </c>
      <c r="DY45" s="172" t="s">
        <v>137</v>
      </c>
      <c r="DZ45" t="str">
        <f t="shared" si="92"/>
        <v>Tiedot!AN764</v>
      </c>
      <c r="EA45">
        <f t="shared" ca="1" si="70"/>
        <v>0</v>
      </c>
      <c r="EB45" s="172" t="str">
        <f t="shared" si="93"/>
        <v>Tiedot!AO764</v>
      </c>
      <c r="EC45">
        <f t="shared" ca="1" si="71"/>
        <v>0</v>
      </c>
      <c r="ED45" t="s">
        <v>140</v>
      </c>
      <c r="EE45" t="str">
        <f t="shared" si="94"/>
        <v>Tiedot!AH764</v>
      </c>
      <c r="EF45">
        <f t="shared" ca="1" si="63"/>
        <v>0</v>
      </c>
      <c r="EG45" t="str">
        <f t="shared" ca="1" si="64"/>
        <v/>
      </c>
      <c r="EH45" t="e">
        <f t="shared" ca="1" si="65"/>
        <v>#REF!</v>
      </c>
      <c r="EI45" s="172" t="s">
        <v>151</v>
      </c>
      <c r="EJ45" t="str">
        <f t="shared" si="66"/>
        <v>Tiedot!AM764</v>
      </c>
      <c r="EL45" t="str">
        <f t="shared" ca="1" si="95"/>
        <v/>
      </c>
      <c r="EN45">
        <f t="shared" si="72"/>
        <v>762</v>
      </c>
    </row>
    <row r="46" spans="1:144" x14ac:dyDescent="0.2">
      <c r="A46" s="74">
        <f t="shared" si="67"/>
        <v>31</v>
      </c>
      <c r="B46" s="75">
        <f t="shared" si="29"/>
        <v>0</v>
      </c>
      <c r="C46" s="76">
        <f t="shared" si="30"/>
        <v>0</v>
      </c>
      <c r="D46" s="77">
        <f t="shared" si="31"/>
        <v>0</v>
      </c>
      <c r="E46" s="77">
        <f t="shared" si="32"/>
        <v>0</v>
      </c>
      <c r="F46" s="78">
        <f t="shared" si="33"/>
        <v>0</v>
      </c>
      <c r="G46" s="169" t="str">
        <f t="shared" ca="1" si="0"/>
        <v/>
      </c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212">
        <f t="shared" si="76"/>
        <v>0</v>
      </c>
      <c r="AC46">
        <f t="shared" si="81"/>
        <v>31</v>
      </c>
      <c r="AD46" s="19">
        <v>41</v>
      </c>
      <c r="AE46" s="19">
        <f>Tiedot!B781</f>
        <v>0</v>
      </c>
      <c r="AF46" s="19">
        <f>Tiedot!C781</f>
        <v>0</v>
      </c>
      <c r="AG46" s="19">
        <f>Tiedot!D781</f>
        <v>0</v>
      </c>
      <c r="AH46" s="19">
        <f>Tiedot!E781</f>
        <v>0</v>
      </c>
      <c r="AI46" s="19">
        <f>Tiedot!F781</f>
        <v>0</v>
      </c>
      <c r="AJ46" s="19">
        <f>Tiedot!G781</f>
        <v>0</v>
      </c>
      <c r="AK46" s="19">
        <f>Tiedot!H781</f>
        <v>0</v>
      </c>
      <c r="AL46" s="19">
        <f>Tiedot!I781</f>
        <v>0</v>
      </c>
      <c r="AM46" s="19" t="str">
        <f>Tiedot!J781</f>
        <v/>
      </c>
      <c r="AN46" s="19" t="str">
        <f>Tiedot!K781</f>
        <v/>
      </c>
      <c r="AO46" s="19">
        <f>Tiedot!L781</f>
        <v>0</v>
      </c>
      <c r="AP46" s="19">
        <f>Tiedot!M781</f>
        <v>0</v>
      </c>
      <c r="AQ46" s="19">
        <f>Tiedot!N781</f>
        <v>0</v>
      </c>
      <c r="AR46" s="19">
        <f t="shared" ca="1" si="34"/>
        <v>0</v>
      </c>
      <c r="AS46" s="19">
        <f t="shared" ca="1" si="68"/>
        <v>0</v>
      </c>
      <c r="AT46" s="19">
        <f t="shared" ca="1" si="69"/>
        <v>0</v>
      </c>
      <c r="AU46" s="19">
        <f t="shared" si="35"/>
        <v>0</v>
      </c>
      <c r="AV46" s="19">
        <f t="shared" si="36"/>
        <v>0</v>
      </c>
      <c r="AW46" s="19">
        <f>Tiedot!B782</f>
        <v>0</v>
      </c>
      <c r="AX46" s="19">
        <f>Tiedot!C782</f>
        <v>0</v>
      </c>
      <c r="AY46" s="19">
        <f>Tiedot!D782</f>
        <v>0</v>
      </c>
      <c r="AZ46" s="19">
        <f>Tiedot!E782</f>
        <v>0</v>
      </c>
      <c r="BA46" s="19">
        <f>Tiedot!F782</f>
        <v>0</v>
      </c>
      <c r="BB46" s="19">
        <f>Tiedot!G782</f>
        <v>0</v>
      </c>
      <c r="BC46" s="19">
        <f>Tiedot!H782</f>
        <v>0</v>
      </c>
      <c r="BD46" s="19">
        <f>Tiedot!I782</f>
        <v>0</v>
      </c>
      <c r="BF46" s="29">
        <f>Tiedot!P781</f>
        <v>0</v>
      </c>
      <c r="BH46" s="19" t="e">
        <f>IF(SUM(Tiedot!#REF!)&gt;0, Tiedot!#REF!, "")</f>
        <v>#REF!</v>
      </c>
      <c r="BJ46">
        <f t="shared" si="37"/>
        <v>767</v>
      </c>
      <c r="BK46">
        <f t="shared" ref="BK46:BO55" si="96">BJ46+2</f>
        <v>769</v>
      </c>
      <c r="BL46">
        <f t="shared" si="96"/>
        <v>771</v>
      </c>
      <c r="BM46">
        <f t="shared" si="96"/>
        <v>773</v>
      </c>
      <c r="BN46">
        <f t="shared" si="96"/>
        <v>775</v>
      </c>
      <c r="BO46">
        <f t="shared" si="96"/>
        <v>777</v>
      </c>
      <c r="BP46">
        <f t="shared" si="38"/>
        <v>779</v>
      </c>
      <c r="BQ46">
        <f t="shared" si="75"/>
        <v>783</v>
      </c>
      <c r="BR46" s="19"/>
      <c r="BS46" s="186" t="str">
        <f t="shared" ca="1" si="39"/>
        <v/>
      </c>
      <c r="BT46" t="s">
        <v>111</v>
      </c>
      <c r="BU46" t="str">
        <f t="shared" si="40"/>
        <v>Tiedot!V767</v>
      </c>
      <c r="BV46" t="str">
        <f t="shared" si="41"/>
        <v>Tiedot!V769</v>
      </c>
      <c r="BW46" t="str">
        <f t="shared" si="42"/>
        <v>Tiedot!V771</v>
      </c>
      <c r="BX46" t="str">
        <f t="shared" si="43"/>
        <v>Tiedot!V773</v>
      </c>
      <c r="BY46" t="str">
        <f t="shared" si="44"/>
        <v>Tiedot!V775</v>
      </c>
      <c r="BZ46" t="str">
        <f t="shared" si="45"/>
        <v>Tiedot!V777</v>
      </c>
      <c r="CA46" t="str">
        <f t="shared" si="46"/>
        <v>Tiedot!V779</v>
      </c>
      <c r="CB46" t="str">
        <f t="shared" si="47"/>
        <v>Tiedot!V783</v>
      </c>
      <c r="CC46" s="185" t="str">
        <f t="shared" ca="1" si="48"/>
        <v/>
      </c>
      <c r="CD46" s="185" t="str">
        <f t="shared" ca="1" si="49"/>
        <v/>
      </c>
      <c r="CE46" s="185" t="str">
        <f t="shared" ca="1" si="50"/>
        <v/>
      </c>
      <c r="CF46" s="185" t="str">
        <f t="shared" ca="1" si="51"/>
        <v/>
      </c>
      <c r="CG46" s="185" t="str">
        <f t="shared" ca="1" si="52"/>
        <v/>
      </c>
      <c r="CH46" s="185" t="str">
        <f t="shared" ca="1" si="53"/>
        <v/>
      </c>
      <c r="CI46" s="185" t="str">
        <f t="shared" ca="1" si="54"/>
        <v/>
      </c>
      <c r="CJ46" s="185" t="str">
        <f t="shared" ca="1" si="55"/>
        <v/>
      </c>
      <c r="CK46">
        <f>CK41</f>
        <v>11</v>
      </c>
      <c r="CL46" s="206" t="s">
        <v>146</v>
      </c>
      <c r="CM46" s="207" t="str">
        <f t="shared" ca="1" si="56"/>
        <v/>
      </c>
      <c r="CN46" t="s">
        <v>115</v>
      </c>
      <c r="CO46" t="str">
        <f t="shared" si="82"/>
        <v>Tiedot!AW767</v>
      </c>
      <c r="CP46" t="str">
        <f t="shared" si="83"/>
        <v>Tiedot!AW769</v>
      </c>
      <c r="CQ46" t="str">
        <f t="shared" si="84"/>
        <v>Tiedot!AW771</v>
      </c>
      <c r="CR46" t="str">
        <f t="shared" si="85"/>
        <v>Tiedot!AW773</v>
      </c>
      <c r="CS46" t="str">
        <f t="shared" si="86"/>
        <v>Tiedot!AW775</v>
      </c>
      <c r="CT46" t="str">
        <f t="shared" si="87"/>
        <v>Tiedot!AW777</v>
      </c>
      <c r="CU46" t="str">
        <f t="shared" si="88"/>
        <v>Tiedot!AW779</v>
      </c>
      <c r="CV46" t="str">
        <f t="shared" si="89"/>
        <v>Tiedot!AW783</v>
      </c>
      <c r="CW46" s="184">
        <f t="shared" ca="1" si="14"/>
        <v>0</v>
      </c>
      <c r="CX46" s="184">
        <f t="shared" ca="1" si="15"/>
        <v>0</v>
      </c>
      <c r="CY46" s="184">
        <f t="shared" ca="1" si="16"/>
        <v>0</v>
      </c>
      <c r="CZ46" s="184">
        <f t="shared" ca="1" si="17"/>
        <v>0</v>
      </c>
      <c r="DA46" s="184">
        <f t="shared" ca="1" si="18"/>
        <v>0</v>
      </c>
      <c r="DB46" s="184">
        <f t="shared" ca="1" si="19"/>
        <v>0</v>
      </c>
      <c r="DC46" s="184">
        <f t="shared" ca="1" si="20"/>
        <v>0</v>
      </c>
      <c r="DD46" s="191">
        <f t="shared" ca="1" si="21"/>
        <v>0</v>
      </c>
      <c r="DE46" s="191" t="str">
        <f t="shared" ca="1" si="78"/>
        <v/>
      </c>
      <c r="DF46" s="172"/>
      <c r="DG46">
        <f t="shared" ca="1" si="57"/>
        <v>0</v>
      </c>
      <c r="DI46" s="172" t="s">
        <v>148</v>
      </c>
      <c r="DJ46">
        <f>DJ41</f>
        <v>11</v>
      </c>
      <c r="DK46" t="str">
        <f t="shared" si="74"/>
        <v>CZ11</v>
      </c>
      <c r="DM46" s="191" t="str">
        <f t="shared" ca="1" si="58"/>
        <v/>
      </c>
      <c r="DN46" s="185" t="str">
        <f t="shared" ca="1" si="59"/>
        <v/>
      </c>
      <c r="DP46" s="172" t="s">
        <v>136</v>
      </c>
      <c r="DQ46" t="str">
        <f t="shared" si="90"/>
        <v>Tiedot!AU783</v>
      </c>
      <c r="DR46" t="str">
        <f t="shared" si="91"/>
        <v>Tiedot!AU782</v>
      </c>
      <c r="DS46">
        <f t="shared" ca="1" si="60"/>
        <v>0</v>
      </c>
      <c r="DT46">
        <f t="shared" ca="1" si="61"/>
        <v>0</v>
      </c>
      <c r="DV46" t="str">
        <f t="shared" ca="1" si="62"/>
        <v/>
      </c>
      <c r="DW46">
        <f t="shared" ca="1" si="73"/>
        <v>0</v>
      </c>
      <c r="DX46" s="202" t="s">
        <v>138</v>
      </c>
      <c r="DY46" s="172" t="s">
        <v>137</v>
      </c>
      <c r="DZ46" t="str">
        <f t="shared" si="92"/>
        <v>Tiedot!AN783</v>
      </c>
      <c r="EA46">
        <f t="shared" ca="1" si="70"/>
        <v>0</v>
      </c>
      <c r="EB46" s="172" t="str">
        <f t="shared" si="93"/>
        <v>Tiedot!AO783</v>
      </c>
      <c r="EC46">
        <f t="shared" ca="1" si="71"/>
        <v>0</v>
      </c>
      <c r="ED46" t="s">
        <v>140</v>
      </c>
      <c r="EE46" t="str">
        <f t="shared" si="94"/>
        <v>Tiedot!AH783</v>
      </c>
      <c r="EF46">
        <f t="shared" ca="1" si="63"/>
        <v>0</v>
      </c>
      <c r="EG46" t="str">
        <f t="shared" ca="1" si="64"/>
        <v/>
      </c>
      <c r="EH46" t="e">
        <f t="shared" ca="1" si="65"/>
        <v>#REF!</v>
      </c>
      <c r="EI46" s="172" t="s">
        <v>151</v>
      </c>
      <c r="EJ46" t="str">
        <f t="shared" si="66"/>
        <v>Tiedot!AM783</v>
      </c>
      <c r="EL46" t="str">
        <f t="shared" ca="1" si="95"/>
        <v/>
      </c>
      <c r="EN46">
        <f t="shared" si="72"/>
        <v>781</v>
      </c>
    </row>
    <row r="47" spans="1:144" x14ac:dyDescent="0.2">
      <c r="A47" s="74">
        <f t="shared" si="67"/>
        <v>32</v>
      </c>
      <c r="B47" s="75">
        <f t="shared" si="29"/>
        <v>0</v>
      </c>
      <c r="C47" s="76">
        <f t="shared" si="30"/>
        <v>0</v>
      </c>
      <c r="D47" s="77">
        <f t="shared" si="31"/>
        <v>0</v>
      </c>
      <c r="E47" s="77">
        <f t="shared" si="32"/>
        <v>0</v>
      </c>
      <c r="F47" s="78">
        <f t="shared" si="33"/>
        <v>0</v>
      </c>
      <c r="G47" s="169" t="str">
        <f t="shared" ca="1" si="0"/>
        <v/>
      </c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212">
        <f t="shared" si="76"/>
        <v>0</v>
      </c>
      <c r="AC47">
        <f t="shared" si="81"/>
        <v>32</v>
      </c>
      <c r="AD47" s="19">
        <v>42</v>
      </c>
      <c r="AE47" s="19">
        <f>Tiedot!B800</f>
        <v>0</v>
      </c>
      <c r="AF47" s="19">
        <f>Tiedot!C800</f>
        <v>0</v>
      </c>
      <c r="AG47" s="19">
        <f>Tiedot!D800</f>
        <v>0</v>
      </c>
      <c r="AH47" s="19">
        <f>Tiedot!E800</f>
        <v>0</v>
      </c>
      <c r="AI47" s="19">
        <f>Tiedot!F800</f>
        <v>0</v>
      </c>
      <c r="AJ47" s="19">
        <f>Tiedot!G800</f>
        <v>0</v>
      </c>
      <c r="AK47" s="19">
        <f>Tiedot!H800</f>
        <v>0</v>
      </c>
      <c r="AL47" s="19">
        <f>Tiedot!I800</f>
        <v>0</v>
      </c>
      <c r="AM47" s="19" t="str">
        <f>Tiedot!J800</f>
        <v/>
      </c>
      <c r="AN47" s="19" t="str">
        <f>Tiedot!K800</f>
        <v/>
      </c>
      <c r="AO47" s="19">
        <f>Tiedot!L800</f>
        <v>0</v>
      </c>
      <c r="AP47" s="19">
        <f>Tiedot!M800</f>
        <v>0</v>
      </c>
      <c r="AQ47" s="19">
        <f>Tiedot!N800</f>
        <v>0</v>
      </c>
      <c r="AR47" s="19">
        <f t="shared" ca="1" si="34"/>
        <v>0</v>
      </c>
      <c r="AS47" s="19">
        <f t="shared" ca="1" si="68"/>
        <v>0</v>
      </c>
      <c r="AT47" s="19">
        <f t="shared" ca="1" si="69"/>
        <v>0</v>
      </c>
      <c r="AU47" s="19">
        <f t="shared" si="35"/>
        <v>0</v>
      </c>
      <c r="AV47" s="19">
        <f t="shared" si="36"/>
        <v>0</v>
      </c>
      <c r="AW47" s="19">
        <f>Tiedot!B801</f>
        <v>0</v>
      </c>
      <c r="AX47" s="19">
        <f>Tiedot!C801</f>
        <v>0</v>
      </c>
      <c r="AY47" s="19">
        <f>Tiedot!D801</f>
        <v>0</v>
      </c>
      <c r="AZ47" s="19">
        <f>Tiedot!E801</f>
        <v>0</v>
      </c>
      <c r="BA47" s="19">
        <f>Tiedot!F801</f>
        <v>0</v>
      </c>
      <c r="BB47" s="19">
        <f>Tiedot!G801</f>
        <v>0</v>
      </c>
      <c r="BC47" s="19">
        <f>Tiedot!H801</f>
        <v>0</v>
      </c>
      <c r="BD47" s="19">
        <f>Tiedot!I801</f>
        <v>0</v>
      </c>
      <c r="BF47" s="29">
        <f>Tiedot!P800</f>
        <v>0</v>
      </c>
      <c r="BH47" s="19" t="e">
        <f>IF(SUM(Tiedot!#REF!)&gt;0, Tiedot!#REF!, "")</f>
        <v>#REF!</v>
      </c>
      <c r="BJ47">
        <f t="shared" si="37"/>
        <v>786</v>
      </c>
      <c r="BK47">
        <f t="shared" si="96"/>
        <v>788</v>
      </c>
      <c r="BL47">
        <f t="shared" si="96"/>
        <v>790</v>
      </c>
      <c r="BM47">
        <f t="shared" si="96"/>
        <v>792</v>
      </c>
      <c r="BN47">
        <f t="shared" si="96"/>
        <v>794</v>
      </c>
      <c r="BO47">
        <f t="shared" si="96"/>
        <v>796</v>
      </c>
      <c r="BP47">
        <f t="shared" si="38"/>
        <v>798</v>
      </c>
      <c r="BQ47">
        <f t="shared" si="75"/>
        <v>802</v>
      </c>
      <c r="BR47" s="19"/>
      <c r="BS47" s="186" t="str">
        <f t="shared" ca="1" si="39"/>
        <v/>
      </c>
      <c r="BT47" t="s">
        <v>111</v>
      </c>
      <c r="BU47" t="str">
        <f t="shared" si="40"/>
        <v>Tiedot!V786</v>
      </c>
      <c r="BV47" t="str">
        <f t="shared" si="41"/>
        <v>Tiedot!V788</v>
      </c>
      <c r="BW47" t="str">
        <f t="shared" si="42"/>
        <v>Tiedot!V790</v>
      </c>
      <c r="BX47" t="str">
        <f t="shared" si="43"/>
        <v>Tiedot!V792</v>
      </c>
      <c r="BY47" t="str">
        <f t="shared" si="44"/>
        <v>Tiedot!V794</v>
      </c>
      <c r="BZ47" t="str">
        <f t="shared" si="45"/>
        <v>Tiedot!V796</v>
      </c>
      <c r="CA47" t="str">
        <f t="shared" si="46"/>
        <v>Tiedot!V798</v>
      </c>
      <c r="CB47" t="str">
        <f t="shared" si="47"/>
        <v>Tiedot!V802</v>
      </c>
      <c r="CC47" s="185" t="str">
        <f t="shared" ca="1" si="48"/>
        <v/>
      </c>
      <c r="CD47" s="185" t="str">
        <f t="shared" ca="1" si="49"/>
        <v/>
      </c>
      <c r="CE47" s="185" t="str">
        <f t="shared" ca="1" si="50"/>
        <v/>
      </c>
      <c r="CF47" s="185" t="str">
        <f t="shared" ca="1" si="51"/>
        <v/>
      </c>
      <c r="CG47" s="185" t="str">
        <f t="shared" ca="1" si="52"/>
        <v/>
      </c>
      <c r="CH47" s="185" t="str">
        <f t="shared" ca="1" si="53"/>
        <v/>
      </c>
      <c r="CI47" s="185" t="str">
        <f t="shared" ca="1" si="54"/>
        <v/>
      </c>
      <c r="CJ47" s="185" t="str">
        <f t="shared" ca="1" si="55"/>
        <v/>
      </c>
      <c r="CK47">
        <f>CK41</f>
        <v>11</v>
      </c>
      <c r="CL47" s="206" t="s">
        <v>147</v>
      </c>
      <c r="CM47" s="207" t="str">
        <f t="shared" ca="1" si="56"/>
        <v/>
      </c>
      <c r="CN47" t="s">
        <v>115</v>
      </c>
      <c r="CO47" t="str">
        <f t="shared" si="82"/>
        <v>Tiedot!AW786</v>
      </c>
      <c r="CP47" t="str">
        <f t="shared" si="83"/>
        <v>Tiedot!AW788</v>
      </c>
      <c r="CQ47" t="str">
        <f t="shared" si="84"/>
        <v>Tiedot!AW790</v>
      </c>
      <c r="CR47" t="str">
        <f t="shared" si="85"/>
        <v>Tiedot!AW792</v>
      </c>
      <c r="CS47" t="str">
        <f t="shared" si="86"/>
        <v>Tiedot!AW794</v>
      </c>
      <c r="CT47" t="str">
        <f t="shared" si="87"/>
        <v>Tiedot!AW796</v>
      </c>
      <c r="CU47" t="str">
        <f t="shared" si="88"/>
        <v>Tiedot!AW798</v>
      </c>
      <c r="CV47" t="str">
        <f t="shared" si="89"/>
        <v>Tiedot!AW802</v>
      </c>
      <c r="CW47" s="184">
        <f t="shared" ca="1" si="14"/>
        <v>0</v>
      </c>
      <c r="CX47" s="184">
        <f t="shared" ca="1" si="15"/>
        <v>0</v>
      </c>
      <c r="CY47" s="184">
        <f t="shared" ca="1" si="16"/>
        <v>0</v>
      </c>
      <c r="CZ47" s="184">
        <f t="shared" ca="1" si="17"/>
        <v>0</v>
      </c>
      <c r="DA47" s="184">
        <f t="shared" ca="1" si="18"/>
        <v>0</v>
      </c>
      <c r="DB47" s="184">
        <f t="shared" ca="1" si="19"/>
        <v>0</v>
      </c>
      <c r="DC47" s="184">
        <f t="shared" ca="1" si="20"/>
        <v>0</v>
      </c>
      <c r="DD47" s="191">
        <f t="shared" ca="1" si="21"/>
        <v>0</v>
      </c>
      <c r="DE47" s="191" t="str">
        <f t="shared" ca="1" si="78"/>
        <v/>
      </c>
      <c r="DF47" s="172"/>
      <c r="DG47">
        <f t="shared" ca="1" si="57"/>
        <v>0</v>
      </c>
      <c r="DI47" s="172" t="s">
        <v>149</v>
      </c>
      <c r="DJ47">
        <f>DJ41</f>
        <v>11</v>
      </c>
      <c r="DK47" t="str">
        <f t="shared" si="74"/>
        <v>DA11</v>
      </c>
      <c r="DM47" s="191" t="str">
        <f t="shared" ca="1" si="58"/>
        <v/>
      </c>
      <c r="DN47" s="185" t="str">
        <f t="shared" ca="1" si="59"/>
        <v/>
      </c>
      <c r="DP47" s="172" t="s">
        <v>136</v>
      </c>
      <c r="DQ47" t="str">
        <f t="shared" si="90"/>
        <v>Tiedot!AU802</v>
      </c>
      <c r="DR47" t="str">
        <f t="shared" si="91"/>
        <v>Tiedot!AU801</v>
      </c>
      <c r="DS47">
        <f t="shared" ca="1" si="60"/>
        <v>0</v>
      </c>
      <c r="DT47">
        <f t="shared" ca="1" si="61"/>
        <v>0</v>
      </c>
      <c r="DV47" t="str">
        <f t="shared" ca="1" si="62"/>
        <v/>
      </c>
      <c r="DW47">
        <f t="shared" ca="1" si="73"/>
        <v>0</v>
      </c>
      <c r="DX47" s="202" t="s">
        <v>138</v>
      </c>
      <c r="DY47" s="172" t="s">
        <v>137</v>
      </c>
      <c r="DZ47" t="str">
        <f t="shared" si="92"/>
        <v>Tiedot!AN802</v>
      </c>
      <c r="EA47">
        <f t="shared" ca="1" si="70"/>
        <v>0</v>
      </c>
      <c r="EB47" s="172" t="str">
        <f t="shared" si="93"/>
        <v>Tiedot!AO802</v>
      </c>
      <c r="EC47">
        <f t="shared" ca="1" si="71"/>
        <v>0</v>
      </c>
      <c r="ED47" t="s">
        <v>140</v>
      </c>
      <c r="EE47" t="str">
        <f t="shared" si="94"/>
        <v>Tiedot!AH802</v>
      </c>
      <c r="EF47">
        <f t="shared" ca="1" si="63"/>
        <v>0</v>
      </c>
      <c r="EG47" t="str">
        <f t="shared" ca="1" si="64"/>
        <v/>
      </c>
      <c r="EH47" t="e">
        <f t="shared" ca="1" si="65"/>
        <v>#REF!</v>
      </c>
      <c r="EI47" s="172" t="s">
        <v>151</v>
      </c>
      <c r="EJ47" t="str">
        <f t="shared" si="66"/>
        <v>Tiedot!AM802</v>
      </c>
      <c r="EL47" t="str">
        <f t="shared" ca="1" si="95"/>
        <v/>
      </c>
      <c r="EN47">
        <f t="shared" si="72"/>
        <v>800</v>
      </c>
    </row>
    <row r="48" spans="1:144" x14ac:dyDescent="0.2">
      <c r="A48" s="74">
        <f t="shared" si="67"/>
        <v>33</v>
      </c>
      <c r="B48" s="75">
        <f t="shared" si="29"/>
        <v>0</v>
      </c>
      <c r="C48" s="76">
        <f t="shared" si="30"/>
        <v>0</v>
      </c>
      <c r="D48" s="77">
        <f t="shared" si="31"/>
        <v>0</v>
      </c>
      <c r="E48" s="77">
        <f t="shared" si="32"/>
        <v>0</v>
      </c>
      <c r="F48" s="78">
        <f t="shared" si="33"/>
        <v>0</v>
      </c>
      <c r="G48" s="169" t="str">
        <f t="shared" ca="1" si="0"/>
        <v/>
      </c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212">
        <f t="shared" si="76"/>
        <v>0</v>
      </c>
      <c r="AC48">
        <f t="shared" si="81"/>
        <v>33</v>
      </c>
      <c r="AD48" s="19">
        <v>43</v>
      </c>
      <c r="AE48" s="19">
        <f>Tiedot!B819</f>
        <v>0</v>
      </c>
      <c r="AF48" s="19">
        <f>Tiedot!C819</f>
        <v>0</v>
      </c>
      <c r="AG48" s="19">
        <f>Tiedot!D819</f>
        <v>0</v>
      </c>
      <c r="AH48" s="19">
        <f>Tiedot!E819</f>
        <v>0</v>
      </c>
      <c r="AI48" s="19">
        <f>Tiedot!F819</f>
        <v>0</v>
      </c>
      <c r="AJ48" s="19">
        <f>Tiedot!G819</f>
        <v>0</v>
      </c>
      <c r="AK48" s="19">
        <f>Tiedot!H819</f>
        <v>0</v>
      </c>
      <c r="AL48" s="19">
        <f>Tiedot!I819</f>
        <v>0</v>
      </c>
      <c r="AM48" s="19" t="str">
        <f>Tiedot!J819</f>
        <v/>
      </c>
      <c r="AN48" s="19" t="str">
        <f>Tiedot!K819</f>
        <v/>
      </c>
      <c r="AO48" s="19">
        <f>Tiedot!L819</f>
        <v>0</v>
      </c>
      <c r="AP48" s="19">
        <f>Tiedot!M819</f>
        <v>0</v>
      </c>
      <c r="AQ48" s="19">
        <f>Tiedot!N819</f>
        <v>0</v>
      </c>
      <c r="AR48" s="19">
        <f t="shared" ca="1" si="34"/>
        <v>0</v>
      </c>
      <c r="AS48" s="19">
        <f t="shared" ca="1" si="68"/>
        <v>0</v>
      </c>
      <c r="AT48" s="19">
        <f t="shared" ca="1" si="69"/>
        <v>0</v>
      </c>
      <c r="AU48" s="19">
        <f t="shared" si="35"/>
        <v>0</v>
      </c>
      <c r="AV48" s="19">
        <f t="shared" si="36"/>
        <v>0</v>
      </c>
      <c r="AW48" s="19">
        <f>Tiedot!B820</f>
        <v>0</v>
      </c>
      <c r="AX48" s="19">
        <f>Tiedot!C820</f>
        <v>0</v>
      </c>
      <c r="AY48" s="19">
        <f>Tiedot!D820</f>
        <v>0</v>
      </c>
      <c r="AZ48" s="19">
        <f>Tiedot!E820</f>
        <v>0</v>
      </c>
      <c r="BA48" s="19">
        <f>Tiedot!F820</f>
        <v>0</v>
      </c>
      <c r="BB48" s="19">
        <f>Tiedot!G820</f>
        <v>0</v>
      </c>
      <c r="BC48" s="19">
        <f>Tiedot!H820</f>
        <v>0</v>
      </c>
      <c r="BD48" s="19">
        <f>Tiedot!I820</f>
        <v>0</v>
      </c>
      <c r="BF48" s="29">
        <f>Tiedot!P819</f>
        <v>0</v>
      </c>
      <c r="BH48" s="19" t="e">
        <f>IF(SUM(Tiedot!#REF!)&gt;0, Tiedot!#REF!, "")</f>
        <v>#REF!</v>
      </c>
      <c r="BJ48">
        <f t="shared" si="37"/>
        <v>805</v>
      </c>
      <c r="BK48">
        <f t="shared" si="96"/>
        <v>807</v>
      </c>
      <c r="BL48">
        <f t="shared" si="96"/>
        <v>809</v>
      </c>
      <c r="BM48">
        <f t="shared" si="96"/>
        <v>811</v>
      </c>
      <c r="BN48">
        <f t="shared" si="96"/>
        <v>813</v>
      </c>
      <c r="BO48">
        <f t="shared" si="96"/>
        <v>815</v>
      </c>
      <c r="BP48">
        <f t="shared" si="38"/>
        <v>817</v>
      </c>
      <c r="BQ48">
        <f t="shared" si="75"/>
        <v>821</v>
      </c>
      <c r="BR48" s="19"/>
      <c r="BS48" s="186" t="str">
        <f t="shared" ca="1" si="39"/>
        <v/>
      </c>
      <c r="BT48" t="s">
        <v>111</v>
      </c>
      <c r="BU48" t="str">
        <f t="shared" si="40"/>
        <v>Tiedot!V805</v>
      </c>
      <c r="BV48" t="str">
        <f t="shared" si="41"/>
        <v>Tiedot!V807</v>
      </c>
      <c r="BW48" t="str">
        <f t="shared" si="42"/>
        <v>Tiedot!V809</v>
      </c>
      <c r="BX48" t="str">
        <f t="shared" si="43"/>
        <v>Tiedot!V811</v>
      </c>
      <c r="BY48" t="str">
        <f t="shared" si="44"/>
        <v>Tiedot!V813</v>
      </c>
      <c r="BZ48" t="str">
        <f t="shared" si="45"/>
        <v>Tiedot!V815</v>
      </c>
      <c r="CA48" t="str">
        <f t="shared" si="46"/>
        <v>Tiedot!V817</v>
      </c>
      <c r="CB48" t="str">
        <f t="shared" si="47"/>
        <v>Tiedot!V821</v>
      </c>
      <c r="CC48" s="185" t="str">
        <f t="shared" ca="1" si="48"/>
        <v/>
      </c>
      <c r="CD48" s="185" t="str">
        <f t="shared" ca="1" si="49"/>
        <v/>
      </c>
      <c r="CE48" s="185" t="str">
        <f t="shared" ca="1" si="50"/>
        <v/>
      </c>
      <c r="CF48" s="185" t="str">
        <f t="shared" ca="1" si="51"/>
        <v/>
      </c>
      <c r="CG48" s="185" t="str">
        <f t="shared" ca="1" si="52"/>
        <v/>
      </c>
      <c r="CH48" s="185" t="str">
        <f t="shared" ca="1" si="53"/>
        <v/>
      </c>
      <c r="CI48" s="185" t="str">
        <f t="shared" ca="1" si="54"/>
        <v/>
      </c>
      <c r="CJ48" s="185" t="str">
        <f t="shared" ca="1" si="55"/>
        <v/>
      </c>
      <c r="CK48">
        <f>CK41+1</f>
        <v>12</v>
      </c>
      <c r="CL48" s="206" t="s">
        <v>141</v>
      </c>
      <c r="CM48" s="207" t="str">
        <f t="shared" ca="1" si="56"/>
        <v>Tiedot!V133</v>
      </c>
      <c r="CN48" t="s">
        <v>115</v>
      </c>
      <c r="CO48" t="str">
        <f t="shared" si="82"/>
        <v>Tiedot!AW805</v>
      </c>
      <c r="CP48" t="str">
        <f t="shared" si="83"/>
        <v>Tiedot!AW807</v>
      </c>
      <c r="CQ48" t="str">
        <f t="shared" si="84"/>
        <v>Tiedot!AW809</v>
      </c>
      <c r="CR48" t="str">
        <f t="shared" si="85"/>
        <v>Tiedot!AW811</v>
      </c>
      <c r="CS48" t="str">
        <f t="shared" si="86"/>
        <v>Tiedot!AW813</v>
      </c>
      <c r="CT48" t="str">
        <f t="shared" si="87"/>
        <v>Tiedot!AW815</v>
      </c>
      <c r="CU48" t="str">
        <f t="shared" si="88"/>
        <v>Tiedot!AW817</v>
      </c>
      <c r="CV48" t="str">
        <f t="shared" si="89"/>
        <v>Tiedot!AW821</v>
      </c>
      <c r="CW48" s="184">
        <f t="shared" ca="1" si="14"/>
        <v>0</v>
      </c>
      <c r="CX48" s="184">
        <f t="shared" ca="1" si="15"/>
        <v>0</v>
      </c>
      <c r="CY48" s="184">
        <f t="shared" ca="1" si="16"/>
        <v>0</v>
      </c>
      <c r="CZ48" s="184">
        <f t="shared" ca="1" si="17"/>
        <v>0</v>
      </c>
      <c r="DA48" s="184">
        <f t="shared" ca="1" si="18"/>
        <v>0</v>
      </c>
      <c r="DB48" s="184">
        <f t="shared" ca="1" si="19"/>
        <v>0</v>
      </c>
      <c r="DC48" s="184">
        <f t="shared" ca="1" si="20"/>
        <v>0</v>
      </c>
      <c r="DD48" s="191">
        <f t="shared" ca="1" si="21"/>
        <v>0</v>
      </c>
      <c r="DE48" s="191" t="str">
        <f t="shared" ca="1" si="78"/>
        <v/>
      </c>
      <c r="DF48" s="172"/>
      <c r="DG48" t="str">
        <f t="shared" ca="1" si="57"/>
        <v>Tiedot!AW133</v>
      </c>
      <c r="DI48" s="172" t="s">
        <v>116</v>
      </c>
      <c r="DJ48">
        <f>DJ41+1</f>
        <v>12</v>
      </c>
      <c r="DK48" t="str">
        <f t="shared" si="74"/>
        <v>CU12</v>
      </c>
      <c r="DM48" s="191" t="str">
        <f t="shared" ca="1" si="58"/>
        <v/>
      </c>
      <c r="DN48" s="185" t="str">
        <f t="shared" ca="1" si="59"/>
        <v/>
      </c>
      <c r="DP48" s="172" t="s">
        <v>136</v>
      </c>
      <c r="DQ48" t="str">
        <f t="shared" si="90"/>
        <v>Tiedot!AU821</v>
      </c>
      <c r="DR48" t="str">
        <f t="shared" si="91"/>
        <v>Tiedot!AU820</v>
      </c>
      <c r="DS48">
        <f t="shared" ca="1" si="60"/>
        <v>0</v>
      </c>
      <c r="DT48">
        <f t="shared" ca="1" si="61"/>
        <v>0</v>
      </c>
      <c r="DV48" t="str">
        <f t="shared" ca="1" si="62"/>
        <v/>
      </c>
      <c r="DW48">
        <f t="shared" ca="1" si="73"/>
        <v>0</v>
      </c>
      <c r="DX48" s="202" t="s">
        <v>138</v>
      </c>
      <c r="DY48" s="172" t="s">
        <v>137</v>
      </c>
      <c r="DZ48" t="str">
        <f t="shared" si="92"/>
        <v>Tiedot!AN821</v>
      </c>
      <c r="EA48">
        <f t="shared" ca="1" si="70"/>
        <v>0</v>
      </c>
      <c r="EB48" s="172" t="str">
        <f t="shared" si="93"/>
        <v>Tiedot!AO821</v>
      </c>
      <c r="EC48">
        <f t="shared" ca="1" si="71"/>
        <v>0</v>
      </c>
      <c r="ED48" t="s">
        <v>140</v>
      </c>
      <c r="EE48" t="str">
        <f t="shared" si="94"/>
        <v>Tiedot!AH821</v>
      </c>
      <c r="EF48">
        <f t="shared" ca="1" si="63"/>
        <v>0</v>
      </c>
      <c r="EG48" t="str">
        <f t="shared" ca="1" si="64"/>
        <v/>
      </c>
      <c r="EH48" t="e">
        <f t="shared" ca="1" si="65"/>
        <v>#REF!</v>
      </c>
      <c r="EI48" s="172" t="s">
        <v>151</v>
      </c>
      <c r="EJ48" t="str">
        <f t="shared" si="66"/>
        <v>Tiedot!AM821</v>
      </c>
      <c r="EL48" t="str">
        <f t="shared" ca="1" si="95"/>
        <v/>
      </c>
      <c r="EN48">
        <f t="shared" si="72"/>
        <v>819</v>
      </c>
    </row>
    <row r="49" spans="1:144" x14ac:dyDescent="0.2">
      <c r="A49" s="74">
        <f t="shared" si="67"/>
        <v>34</v>
      </c>
      <c r="B49" s="75">
        <f t="shared" si="29"/>
        <v>0</v>
      </c>
      <c r="C49" s="76">
        <f t="shared" si="30"/>
        <v>0</v>
      </c>
      <c r="D49" s="77">
        <f t="shared" si="31"/>
        <v>0</v>
      </c>
      <c r="E49" s="77">
        <f t="shared" si="32"/>
        <v>0</v>
      </c>
      <c r="F49" s="78">
        <f t="shared" si="33"/>
        <v>0</v>
      </c>
      <c r="G49" s="169" t="str">
        <f t="shared" ca="1" si="0"/>
        <v/>
      </c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212">
        <f t="shared" si="76"/>
        <v>0</v>
      </c>
      <c r="AC49">
        <f t="shared" si="81"/>
        <v>34</v>
      </c>
      <c r="AD49" s="19">
        <v>44</v>
      </c>
      <c r="AE49" s="19">
        <f>Tiedot!B838</f>
        <v>0</v>
      </c>
      <c r="AF49" s="19">
        <f>Tiedot!C838</f>
        <v>0</v>
      </c>
      <c r="AG49" s="19">
        <f>Tiedot!D838</f>
        <v>0</v>
      </c>
      <c r="AH49" s="19">
        <f>Tiedot!E838</f>
        <v>0</v>
      </c>
      <c r="AI49" s="19">
        <f>Tiedot!F838</f>
        <v>0</v>
      </c>
      <c r="AJ49" s="19">
        <f>Tiedot!G838</f>
        <v>0</v>
      </c>
      <c r="AK49" s="19">
        <f>Tiedot!H838</f>
        <v>0</v>
      </c>
      <c r="AL49" s="19">
        <f>Tiedot!I838</f>
        <v>0</v>
      </c>
      <c r="AM49" s="19" t="str">
        <f>Tiedot!J838</f>
        <v/>
      </c>
      <c r="AN49" s="19" t="str">
        <f>Tiedot!K838</f>
        <v/>
      </c>
      <c r="AO49" s="19">
        <f>Tiedot!L838</f>
        <v>0</v>
      </c>
      <c r="AP49" s="19">
        <f>Tiedot!M838</f>
        <v>0</v>
      </c>
      <c r="AQ49" s="19">
        <f>Tiedot!N838</f>
        <v>0</v>
      </c>
      <c r="AR49" s="19">
        <f t="shared" ca="1" si="34"/>
        <v>0</v>
      </c>
      <c r="AS49" s="19">
        <f t="shared" ca="1" si="68"/>
        <v>0</v>
      </c>
      <c r="AT49" s="19">
        <f t="shared" ca="1" si="69"/>
        <v>0</v>
      </c>
      <c r="AU49" s="19">
        <f t="shared" si="35"/>
        <v>0</v>
      </c>
      <c r="AV49" s="19">
        <f t="shared" si="36"/>
        <v>0</v>
      </c>
      <c r="AW49" s="19">
        <f>Tiedot!B839</f>
        <v>0</v>
      </c>
      <c r="AX49" s="19">
        <f>Tiedot!C839</f>
        <v>0</v>
      </c>
      <c r="AY49" s="19">
        <f>Tiedot!D839</f>
        <v>0</v>
      </c>
      <c r="AZ49" s="19">
        <f>Tiedot!E839</f>
        <v>0</v>
      </c>
      <c r="BA49" s="19">
        <f>Tiedot!F839</f>
        <v>0</v>
      </c>
      <c r="BB49" s="19">
        <f>Tiedot!G839</f>
        <v>0</v>
      </c>
      <c r="BC49" s="19">
        <f>Tiedot!H839</f>
        <v>0</v>
      </c>
      <c r="BD49" s="19">
        <f>Tiedot!I839</f>
        <v>0</v>
      </c>
      <c r="BF49" s="29">
        <f>Tiedot!P838</f>
        <v>0</v>
      </c>
      <c r="BH49" s="19" t="e">
        <f>IF(SUM(Tiedot!#REF!)&gt;0, Tiedot!#REF!, "")</f>
        <v>#REF!</v>
      </c>
      <c r="BJ49">
        <f t="shared" si="37"/>
        <v>824</v>
      </c>
      <c r="BK49">
        <f t="shared" si="96"/>
        <v>826</v>
      </c>
      <c r="BL49">
        <f t="shared" si="96"/>
        <v>828</v>
      </c>
      <c r="BM49">
        <f t="shared" si="96"/>
        <v>830</v>
      </c>
      <c r="BN49">
        <f t="shared" si="96"/>
        <v>832</v>
      </c>
      <c r="BO49">
        <f t="shared" si="96"/>
        <v>834</v>
      </c>
      <c r="BP49">
        <f t="shared" si="38"/>
        <v>836</v>
      </c>
      <c r="BQ49">
        <f t="shared" si="75"/>
        <v>840</v>
      </c>
      <c r="BR49" s="19"/>
      <c r="BS49" s="186" t="str">
        <f t="shared" ca="1" si="39"/>
        <v/>
      </c>
      <c r="BT49" t="s">
        <v>111</v>
      </c>
      <c r="BU49" t="str">
        <f t="shared" si="40"/>
        <v>Tiedot!V824</v>
      </c>
      <c r="BV49" t="str">
        <f t="shared" si="41"/>
        <v>Tiedot!V826</v>
      </c>
      <c r="BW49" t="str">
        <f t="shared" si="42"/>
        <v>Tiedot!V828</v>
      </c>
      <c r="BX49" t="str">
        <f t="shared" si="43"/>
        <v>Tiedot!V830</v>
      </c>
      <c r="BY49" t="str">
        <f t="shared" si="44"/>
        <v>Tiedot!V832</v>
      </c>
      <c r="BZ49" t="str">
        <f t="shared" si="45"/>
        <v>Tiedot!V834</v>
      </c>
      <c r="CA49" t="str">
        <f t="shared" si="46"/>
        <v>Tiedot!V836</v>
      </c>
      <c r="CB49" t="str">
        <f t="shared" si="47"/>
        <v>Tiedot!V840</v>
      </c>
      <c r="CC49" s="185" t="str">
        <f t="shared" ca="1" si="48"/>
        <v/>
      </c>
      <c r="CD49" s="185" t="str">
        <f t="shared" ca="1" si="49"/>
        <v/>
      </c>
      <c r="CE49" s="185" t="str">
        <f t="shared" ca="1" si="50"/>
        <v/>
      </c>
      <c r="CF49" s="185" t="str">
        <f t="shared" ca="1" si="51"/>
        <v/>
      </c>
      <c r="CG49" s="185" t="str">
        <f t="shared" ca="1" si="52"/>
        <v/>
      </c>
      <c r="CH49" s="185" t="str">
        <f t="shared" ca="1" si="53"/>
        <v/>
      </c>
      <c r="CI49" s="185" t="str">
        <f t="shared" ca="1" si="54"/>
        <v/>
      </c>
      <c r="CJ49" s="185" t="str">
        <f t="shared" ca="1" si="55"/>
        <v/>
      </c>
      <c r="CK49">
        <f>CK48</f>
        <v>12</v>
      </c>
      <c r="CL49" s="206" t="s">
        <v>142</v>
      </c>
      <c r="CM49" s="207" t="str">
        <f t="shared" ca="1" si="56"/>
        <v>Tiedot!V137</v>
      </c>
      <c r="CN49" t="s">
        <v>115</v>
      </c>
      <c r="CO49" t="str">
        <f t="shared" si="82"/>
        <v>Tiedot!AW824</v>
      </c>
      <c r="CP49" t="str">
        <f t="shared" si="83"/>
        <v>Tiedot!AW826</v>
      </c>
      <c r="CQ49" t="str">
        <f t="shared" si="84"/>
        <v>Tiedot!AW828</v>
      </c>
      <c r="CR49" t="str">
        <f t="shared" si="85"/>
        <v>Tiedot!AW830</v>
      </c>
      <c r="CS49" t="str">
        <f t="shared" si="86"/>
        <v>Tiedot!AW832</v>
      </c>
      <c r="CT49" t="str">
        <f t="shared" si="87"/>
        <v>Tiedot!AW834</v>
      </c>
      <c r="CU49" t="str">
        <f t="shared" si="88"/>
        <v>Tiedot!AW836</v>
      </c>
      <c r="CV49" t="str">
        <f t="shared" si="89"/>
        <v>Tiedot!AW840</v>
      </c>
      <c r="CW49" s="184">
        <f t="shared" ca="1" si="14"/>
        <v>0</v>
      </c>
      <c r="CX49" s="184">
        <f t="shared" ca="1" si="15"/>
        <v>0</v>
      </c>
      <c r="CY49" s="184">
        <f t="shared" ca="1" si="16"/>
        <v>0</v>
      </c>
      <c r="CZ49" s="184">
        <f t="shared" ca="1" si="17"/>
        <v>0</v>
      </c>
      <c r="DA49" s="184">
        <f t="shared" ca="1" si="18"/>
        <v>0</v>
      </c>
      <c r="DB49" s="184">
        <f t="shared" ca="1" si="19"/>
        <v>0</v>
      </c>
      <c r="DC49" s="184">
        <f t="shared" ca="1" si="20"/>
        <v>0</v>
      </c>
      <c r="DD49" s="191">
        <f t="shared" ca="1" si="21"/>
        <v>0</v>
      </c>
      <c r="DE49" s="191" t="str">
        <f t="shared" ca="1" si="78"/>
        <v/>
      </c>
      <c r="DF49" s="172"/>
      <c r="DG49" t="str">
        <f t="shared" ca="1" si="57"/>
        <v>Tiedot!AW137</v>
      </c>
      <c r="DI49" s="172" t="s">
        <v>117</v>
      </c>
      <c r="DJ49">
        <f>DJ48</f>
        <v>12</v>
      </c>
      <c r="DK49" t="str">
        <f t="shared" si="74"/>
        <v>CV12</v>
      </c>
      <c r="DM49" s="191" t="str">
        <f t="shared" ca="1" si="58"/>
        <v/>
      </c>
      <c r="DN49" s="185" t="str">
        <f t="shared" ca="1" si="59"/>
        <v/>
      </c>
      <c r="DP49" s="172" t="s">
        <v>136</v>
      </c>
      <c r="DQ49" t="str">
        <f t="shared" si="90"/>
        <v>Tiedot!AU840</v>
      </c>
      <c r="DR49" t="str">
        <f t="shared" si="91"/>
        <v>Tiedot!AU839</v>
      </c>
      <c r="DS49">
        <f t="shared" ca="1" si="60"/>
        <v>0</v>
      </c>
      <c r="DT49">
        <f t="shared" ca="1" si="61"/>
        <v>0</v>
      </c>
      <c r="DV49" t="str">
        <f t="shared" ca="1" si="62"/>
        <v/>
      </c>
      <c r="DW49">
        <f t="shared" ca="1" si="73"/>
        <v>0</v>
      </c>
      <c r="DX49" s="202" t="s">
        <v>138</v>
      </c>
      <c r="DY49" s="172" t="s">
        <v>137</v>
      </c>
      <c r="DZ49" t="str">
        <f t="shared" si="92"/>
        <v>Tiedot!AN840</v>
      </c>
      <c r="EA49">
        <f t="shared" ca="1" si="70"/>
        <v>0</v>
      </c>
      <c r="EB49" s="172" t="str">
        <f t="shared" si="93"/>
        <v>Tiedot!AO840</v>
      </c>
      <c r="EC49">
        <f t="shared" ca="1" si="71"/>
        <v>0</v>
      </c>
      <c r="ED49" t="s">
        <v>140</v>
      </c>
      <c r="EE49" t="str">
        <f t="shared" si="94"/>
        <v>Tiedot!AH840</v>
      </c>
      <c r="EF49">
        <f t="shared" ca="1" si="63"/>
        <v>0</v>
      </c>
      <c r="EG49" t="str">
        <f t="shared" ca="1" si="64"/>
        <v/>
      </c>
      <c r="EH49" t="e">
        <f t="shared" ca="1" si="65"/>
        <v>#REF!</v>
      </c>
      <c r="EI49" s="172" t="s">
        <v>151</v>
      </c>
      <c r="EJ49" t="str">
        <f t="shared" si="66"/>
        <v>Tiedot!AM840</v>
      </c>
      <c r="EL49" t="str">
        <f t="shared" ca="1" si="95"/>
        <v/>
      </c>
      <c r="EN49">
        <f t="shared" si="72"/>
        <v>838</v>
      </c>
    </row>
    <row r="50" spans="1:144" x14ac:dyDescent="0.2">
      <c r="A50" s="74">
        <f t="shared" si="67"/>
        <v>35</v>
      </c>
      <c r="B50" s="75">
        <f t="shared" si="29"/>
        <v>0</v>
      </c>
      <c r="C50" s="76">
        <f t="shared" si="30"/>
        <v>0</v>
      </c>
      <c r="D50" s="77">
        <f t="shared" si="31"/>
        <v>0</v>
      </c>
      <c r="E50" s="77">
        <f t="shared" si="32"/>
        <v>0</v>
      </c>
      <c r="F50" s="78">
        <f t="shared" si="33"/>
        <v>0</v>
      </c>
      <c r="G50" s="169" t="str">
        <f t="shared" ca="1" si="0"/>
        <v/>
      </c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212">
        <f t="shared" si="76"/>
        <v>0</v>
      </c>
      <c r="AC50">
        <f t="shared" si="81"/>
        <v>35</v>
      </c>
      <c r="AD50" s="19">
        <v>45</v>
      </c>
      <c r="AE50" s="19">
        <f>Tiedot!B857</f>
        <v>0</v>
      </c>
      <c r="AF50" s="19">
        <f>Tiedot!C857</f>
        <v>0</v>
      </c>
      <c r="AG50" s="19">
        <f>Tiedot!D857</f>
        <v>0</v>
      </c>
      <c r="AH50" s="19">
        <f>Tiedot!E857</f>
        <v>0</v>
      </c>
      <c r="AI50" s="19">
        <f>Tiedot!F857</f>
        <v>0</v>
      </c>
      <c r="AJ50" s="19">
        <f>Tiedot!G857</f>
        <v>0</v>
      </c>
      <c r="AK50" s="19">
        <f>Tiedot!H857</f>
        <v>0</v>
      </c>
      <c r="AL50" s="19">
        <f>Tiedot!I857</f>
        <v>0</v>
      </c>
      <c r="AM50" s="19" t="str">
        <f>Tiedot!J857</f>
        <v/>
      </c>
      <c r="AN50" s="19" t="str">
        <f>Tiedot!K857</f>
        <v/>
      </c>
      <c r="AO50" s="19">
        <f>Tiedot!L857</f>
        <v>0</v>
      </c>
      <c r="AP50" s="19">
        <f>Tiedot!M857</f>
        <v>0</v>
      </c>
      <c r="AQ50" s="19">
        <f>Tiedot!N857</f>
        <v>0</v>
      </c>
      <c r="AR50" s="19">
        <f t="shared" ca="1" si="34"/>
        <v>0</v>
      </c>
      <c r="AS50" s="19">
        <f t="shared" ca="1" si="68"/>
        <v>0</v>
      </c>
      <c r="AT50" s="19">
        <f t="shared" ca="1" si="69"/>
        <v>0</v>
      </c>
      <c r="AU50" s="19">
        <f t="shared" si="35"/>
        <v>0</v>
      </c>
      <c r="AV50" s="19">
        <f t="shared" si="36"/>
        <v>0</v>
      </c>
      <c r="AW50" s="19">
        <f>Tiedot!B858</f>
        <v>0</v>
      </c>
      <c r="AX50" s="19">
        <f>Tiedot!C858</f>
        <v>0</v>
      </c>
      <c r="AY50" s="19">
        <f>Tiedot!D858</f>
        <v>0</v>
      </c>
      <c r="AZ50" s="19">
        <f>Tiedot!E858</f>
        <v>0</v>
      </c>
      <c r="BA50" s="19">
        <f>Tiedot!F858</f>
        <v>0</v>
      </c>
      <c r="BB50" s="19">
        <f>Tiedot!G858</f>
        <v>0</v>
      </c>
      <c r="BC50" s="19">
        <f>Tiedot!H858</f>
        <v>0</v>
      </c>
      <c r="BD50" s="19">
        <f>Tiedot!I858</f>
        <v>0</v>
      </c>
      <c r="BF50" s="29">
        <f>Tiedot!P857</f>
        <v>0</v>
      </c>
      <c r="BH50" s="19" t="e">
        <f>IF(SUM(Tiedot!#REF!)&gt;0, Tiedot!#REF!, "")</f>
        <v>#REF!</v>
      </c>
      <c r="BJ50">
        <f t="shared" si="37"/>
        <v>843</v>
      </c>
      <c r="BK50">
        <f t="shared" si="96"/>
        <v>845</v>
      </c>
      <c r="BL50">
        <f t="shared" si="96"/>
        <v>847</v>
      </c>
      <c r="BM50">
        <f t="shared" si="96"/>
        <v>849</v>
      </c>
      <c r="BN50">
        <f t="shared" si="96"/>
        <v>851</v>
      </c>
      <c r="BO50">
        <f t="shared" si="96"/>
        <v>853</v>
      </c>
      <c r="BP50">
        <f t="shared" si="38"/>
        <v>855</v>
      </c>
      <c r="BQ50">
        <f t="shared" si="75"/>
        <v>859</v>
      </c>
      <c r="BR50" s="19"/>
      <c r="BS50" s="186" t="str">
        <f t="shared" ca="1" si="39"/>
        <v/>
      </c>
      <c r="BT50" t="s">
        <v>111</v>
      </c>
      <c r="BU50" t="str">
        <f t="shared" si="40"/>
        <v>Tiedot!V843</v>
      </c>
      <c r="BV50" t="str">
        <f t="shared" si="41"/>
        <v>Tiedot!V845</v>
      </c>
      <c r="BW50" t="str">
        <f t="shared" si="42"/>
        <v>Tiedot!V847</v>
      </c>
      <c r="BX50" t="str">
        <f t="shared" si="43"/>
        <v>Tiedot!V849</v>
      </c>
      <c r="BY50" t="str">
        <f t="shared" si="44"/>
        <v>Tiedot!V851</v>
      </c>
      <c r="BZ50" t="str">
        <f t="shared" si="45"/>
        <v>Tiedot!V853</v>
      </c>
      <c r="CA50" t="str">
        <f t="shared" si="46"/>
        <v>Tiedot!V855</v>
      </c>
      <c r="CB50" t="str">
        <f t="shared" si="47"/>
        <v>Tiedot!V859</v>
      </c>
      <c r="CC50" s="185" t="str">
        <f t="shared" ca="1" si="48"/>
        <v/>
      </c>
      <c r="CD50" s="185" t="str">
        <f t="shared" ca="1" si="49"/>
        <v/>
      </c>
      <c r="CE50" s="185" t="str">
        <f t="shared" ca="1" si="50"/>
        <v/>
      </c>
      <c r="CF50" s="185" t="str">
        <f t="shared" ca="1" si="51"/>
        <v/>
      </c>
      <c r="CG50" s="185" t="str">
        <f t="shared" ca="1" si="52"/>
        <v/>
      </c>
      <c r="CH50" s="185" t="str">
        <f t="shared" ca="1" si="53"/>
        <v/>
      </c>
      <c r="CI50" s="185" t="str">
        <f t="shared" ca="1" si="54"/>
        <v/>
      </c>
      <c r="CJ50" s="185" t="str">
        <f t="shared" ca="1" si="55"/>
        <v/>
      </c>
      <c r="CK50">
        <f>CK48</f>
        <v>12</v>
      </c>
      <c r="CL50" s="206" t="s">
        <v>143</v>
      </c>
      <c r="CM50" s="207" t="str">
        <f t="shared" ca="1" si="56"/>
        <v/>
      </c>
      <c r="CN50" t="s">
        <v>115</v>
      </c>
      <c r="CO50" t="str">
        <f t="shared" si="82"/>
        <v>Tiedot!AW843</v>
      </c>
      <c r="CP50" t="str">
        <f t="shared" si="83"/>
        <v>Tiedot!AW845</v>
      </c>
      <c r="CQ50" t="str">
        <f t="shared" si="84"/>
        <v>Tiedot!AW847</v>
      </c>
      <c r="CR50" t="str">
        <f t="shared" si="85"/>
        <v>Tiedot!AW849</v>
      </c>
      <c r="CS50" t="str">
        <f t="shared" si="86"/>
        <v>Tiedot!AW851</v>
      </c>
      <c r="CT50" t="str">
        <f t="shared" si="87"/>
        <v>Tiedot!AW853</v>
      </c>
      <c r="CU50" t="str">
        <f t="shared" si="88"/>
        <v>Tiedot!AW855</v>
      </c>
      <c r="CV50" t="str">
        <f t="shared" si="89"/>
        <v>Tiedot!AW859</v>
      </c>
      <c r="CW50" s="184">
        <f t="shared" ca="1" si="14"/>
        <v>0</v>
      </c>
      <c r="CX50" s="184">
        <f t="shared" ca="1" si="15"/>
        <v>0</v>
      </c>
      <c r="CY50" s="184">
        <f t="shared" ca="1" si="16"/>
        <v>0</v>
      </c>
      <c r="CZ50" s="184">
        <f t="shared" ca="1" si="17"/>
        <v>0</v>
      </c>
      <c r="DA50" s="184">
        <f t="shared" ca="1" si="18"/>
        <v>0</v>
      </c>
      <c r="DB50" s="184">
        <f t="shared" ca="1" si="19"/>
        <v>0</v>
      </c>
      <c r="DC50" s="184">
        <f t="shared" ca="1" si="20"/>
        <v>0</v>
      </c>
      <c r="DD50" s="191">
        <f t="shared" ca="1" si="21"/>
        <v>0</v>
      </c>
      <c r="DE50" s="191" t="str">
        <f t="shared" ca="1" si="78"/>
        <v/>
      </c>
      <c r="DF50" s="172"/>
      <c r="DG50">
        <f t="shared" ca="1" si="57"/>
        <v>0</v>
      </c>
      <c r="DI50" s="172" t="s">
        <v>118</v>
      </c>
      <c r="DJ50">
        <f>DJ48</f>
        <v>12</v>
      </c>
      <c r="DK50" t="str">
        <f t="shared" si="74"/>
        <v>CW12</v>
      </c>
      <c r="DM50" s="191" t="str">
        <f t="shared" ca="1" si="58"/>
        <v/>
      </c>
      <c r="DN50" s="185" t="str">
        <f t="shared" ca="1" si="59"/>
        <v/>
      </c>
      <c r="DP50" s="172" t="s">
        <v>136</v>
      </c>
      <c r="DQ50" t="str">
        <f t="shared" si="90"/>
        <v>Tiedot!AU859</v>
      </c>
      <c r="DR50" t="str">
        <f t="shared" si="91"/>
        <v>Tiedot!AU858</v>
      </c>
      <c r="DS50">
        <f t="shared" ca="1" si="60"/>
        <v>0</v>
      </c>
      <c r="DT50">
        <f t="shared" ca="1" si="61"/>
        <v>0</v>
      </c>
      <c r="DV50" t="str">
        <f t="shared" ca="1" si="62"/>
        <v/>
      </c>
      <c r="DW50">
        <f t="shared" ca="1" si="73"/>
        <v>0</v>
      </c>
      <c r="DX50" s="202" t="s">
        <v>138</v>
      </c>
      <c r="DY50" s="172" t="s">
        <v>137</v>
      </c>
      <c r="DZ50" t="str">
        <f t="shared" si="92"/>
        <v>Tiedot!AN859</v>
      </c>
      <c r="EA50">
        <f t="shared" ca="1" si="70"/>
        <v>0</v>
      </c>
      <c r="EB50" s="172" t="str">
        <f t="shared" si="93"/>
        <v>Tiedot!AO859</v>
      </c>
      <c r="EC50">
        <f t="shared" ca="1" si="71"/>
        <v>0</v>
      </c>
      <c r="ED50" t="s">
        <v>140</v>
      </c>
      <c r="EE50" t="str">
        <f t="shared" si="94"/>
        <v>Tiedot!AH859</v>
      </c>
      <c r="EF50">
        <f t="shared" ca="1" si="63"/>
        <v>0</v>
      </c>
      <c r="EG50" t="str">
        <f t="shared" ca="1" si="64"/>
        <v/>
      </c>
      <c r="EH50" t="e">
        <f t="shared" ca="1" si="65"/>
        <v>#REF!</v>
      </c>
      <c r="EI50" s="172" t="s">
        <v>151</v>
      </c>
      <c r="EJ50" t="str">
        <f t="shared" si="66"/>
        <v>Tiedot!AM859</v>
      </c>
      <c r="EL50" t="str">
        <f t="shared" ca="1" si="95"/>
        <v/>
      </c>
      <c r="EN50">
        <f t="shared" si="72"/>
        <v>857</v>
      </c>
    </row>
    <row r="51" spans="1:144" x14ac:dyDescent="0.2">
      <c r="A51" s="74">
        <f t="shared" si="67"/>
        <v>36</v>
      </c>
      <c r="B51" s="75">
        <f t="shared" si="29"/>
        <v>0</v>
      </c>
      <c r="C51" s="76">
        <f t="shared" si="30"/>
        <v>0</v>
      </c>
      <c r="D51" s="77">
        <f t="shared" si="31"/>
        <v>0</v>
      </c>
      <c r="E51" s="77">
        <f t="shared" si="32"/>
        <v>0</v>
      </c>
      <c r="F51" s="78">
        <f t="shared" si="33"/>
        <v>0</v>
      </c>
      <c r="G51" s="169" t="str">
        <f t="shared" ca="1" si="0"/>
        <v/>
      </c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212">
        <f t="shared" si="76"/>
        <v>0</v>
      </c>
      <c r="AC51">
        <f t="shared" si="81"/>
        <v>36</v>
      </c>
      <c r="AD51" s="19">
        <v>46</v>
      </c>
      <c r="AE51" s="19">
        <f>Tiedot!B876</f>
        <v>0</v>
      </c>
      <c r="AF51" s="19">
        <f>Tiedot!C876</f>
        <v>0</v>
      </c>
      <c r="AG51" s="19">
        <f>Tiedot!D876</f>
        <v>0</v>
      </c>
      <c r="AH51" s="19">
        <f>Tiedot!E876</f>
        <v>0</v>
      </c>
      <c r="AI51" s="19">
        <f>Tiedot!F876</f>
        <v>0</v>
      </c>
      <c r="AJ51" s="19">
        <f>Tiedot!G876</f>
        <v>0</v>
      </c>
      <c r="AK51" s="19">
        <f>Tiedot!H876</f>
        <v>0</v>
      </c>
      <c r="AL51" s="19">
        <f>Tiedot!I876</f>
        <v>0</v>
      </c>
      <c r="AM51" s="19" t="str">
        <f>Tiedot!J876</f>
        <v/>
      </c>
      <c r="AN51" s="19" t="str">
        <f>Tiedot!K876</f>
        <v/>
      </c>
      <c r="AO51" s="19">
        <f>Tiedot!L876</f>
        <v>0</v>
      </c>
      <c r="AP51" s="19">
        <f>Tiedot!M876</f>
        <v>0</v>
      </c>
      <c r="AQ51" s="19">
        <f>Tiedot!N876</f>
        <v>0</v>
      </c>
      <c r="AR51" s="19">
        <f t="shared" ca="1" si="34"/>
        <v>0</v>
      </c>
      <c r="AS51" s="19">
        <f t="shared" ca="1" si="68"/>
        <v>0</v>
      </c>
      <c r="AT51" s="19">
        <f t="shared" ca="1" si="69"/>
        <v>0</v>
      </c>
      <c r="AU51" s="19">
        <f t="shared" si="35"/>
        <v>0</v>
      </c>
      <c r="AV51" s="19">
        <f t="shared" si="36"/>
        <v>0</v>
      </c>
      <c r="AW51" s="19">
        <f>Tiedot!B877</f>
        <v>0</v>
      </c>
      <c r="AX51" s="19">
        <f>Tiedot!C877</f>
        <v>0</v>
      </c>
      <c r="AY51" s="19">
        <f>Tiedot!D877</f>
        <v>0</v>
      </c>
      <c r="AZ51" s="19">
        <f>Tiedot!E877</f>
        <v>0</v>
      </c>
      <c r="BA51" s="19">
        <f>Tiedot!F877</f>
        <v>0</v>
      </c>
      <c r="BB51" s="19">
        <f>Tiedot!G877</f>
        <v>0</v>
      </c>
      <c r="BC51" s="19">
        <f>Tiedot!H877</f>
        <v>0</v>
      </c>
      <c r="BD51" s="19">
        <f>Tiedot!I877</f>
        <v>0</v>
      </c>
      <c r="BF51" s="29">
        <f>Tiedot!P876</f>
        <v>0</v>
      </c>
      <c r="BH51" s="19" t="e">
        <f>IF(SUM(Tiedot!#REF!)&gt;0, Tiedot!#REF!, "")</f>
        <v>#REF!</v>
      </c>
      <c r="BJ51">
        <f t="shared" si="37"/>
        <v>862</v>
      </c>
      <c r="BK51">
        <f t="shared" si="96"/>
        <v>864</v>
      </c>
      <c r="BL51">
        <f t="shared" si="96"/>
        <v>866</v>
      </c>
      <c r="BM51">
        <f t="shared" si="96"/>
        <v>868</v>
      </c>
      <c r="BN51">
        <f t="shared" si="96"/>
        <v>870</v>
      </c>
      <c r="BO51">
        <f t="shared" si="96"/>
        <v>872</v>
      </c>
      <c r="BP51">
        <f t="shared" si="38"/>
        <v>874</v>
      </c>
      <c r="BQ51">
        <f t="shared" si="75"/>
        <v>878</v>
      </c>
      <c r="BS51" s="186" t="str">
        <f t="shared" ca="1" si="39"/>
        <v/>
      </c>
      <c r="BT51" t="s">
        <v>111</v>
      </c>
      <c r="BU51" t="str">
        <f t="shared" si="40"/>
        <v>Tiedot!V862</v>
      </c>
      <c r="BV51" t="str">
        <f t="shared" si="41"/>
        <v>Tiedot!V864</v>
      </c>
      <c r="BW51" t="str">
        <f t="shared" si="42"/>
        <v>Tiedot!V866</v>
      </c>
      <c r="BX51" t="str">
        <f t="shared" si="43"/>
        <v>Tiedot!V868</v>
      </c>
      <c r="BY51" t="str">
        <f t="shared" si="44"/>
        <v>Tiedot!V870</v>
      </c>
      <c r="BZ51" t="str">
        <f t="shared" si="45"/>
        <v>Tiedot!V872</v>
      </c>
      <c r="CA51" t="str">
        <f t="shared" si="46"/>
        <v>Tiedot!V874</v>
      </c>
      <c r="CB51" t="str">
        <f t="shared" si="47"/>
        <v>Tiedot!V878</v>
      </c>
      <c r="CC51" s="185" t="str">
        <f t="shared" ca="1" si="48"/>
        <v/>
      </c>
      <c r="CD51" s="185" t="str">
        <f t="shared" ca="1" si="49"/>
        <v/>
      </c>
      <c r="CE51" s="185" t="str">
        <f t="shared" ca="1" si="50"/>
        <v/>
      </c>
      <c r="CF51" s="185" t="str">
        <f t="shared" ca="1" si="51"/>
        <v/>
      </c>
      <c r="CG51" s="185" t="str">
        <f t="shared" ca="1" si="52"/>
        <v/>
      </c>
      <c r="CH51" s="185" t="str">
        <f t="shared" ca="1" si="53"/>
        <v/>
      </c>
      <c r="CI51" s="185" t="str">
        <f t="shared" ca="1" si="54"/>
        <v/>
      </c>
      <c r="CJ51" s="185" t="str">
        <f t="shared" ca="1" si="55"/>
        <v/>
      </c>
      <c r="CK51">
        <f>CK48</f>
        <v>12</v>
      </c>
      <c r="CL51" s="206" t="s">
        <v>144</v>
      </c>
      <c r="CM51" s="207" t="str">
        <f t="shared" ca="1" si="56"/>
        <v/>
      </c>
      <c r="CN51" t="s">
        <v>115</v>
      </c>
      <c r="CO51" t="str">
        <f t="shared" si="82"/>
        <v>Tiedot!AW862</v>
      </c>
      <c r="CP51" t="str">
        <f t="shared" si="83"/>
        <v>Tiedot!AW864</v>
      </c>
      <c r="CQ51" t="str">
        <f t="shared" si="84"/>
        <v>Tiedot!AW866</v>
      </c>
      <c r="CR51" t="str">
        <f t="shared" si="85"/>
        <v>Tiedot!AW868</v>
      </c>
      <c r="CS51" t="str">
        <f t="shared" si="86"/>
        <v>Tiedot!AW870</v>
      </c>
      <c r="CT51" t="str">
        <f t="shared" si="87"/>
        <v>Tiedot!AW872</v>
      </c>
      <c r="CU51" t="str">
        <f t="shared" si="88"/>
        <v>Tiedot!AW874</v>
      </c>
      <c r="CV51" t="str">
        <f t="shared" si="89"/>
        <v>Tiedot!AW878</v>
      </c>
      <c r="CW51" s="184">
        <f t="shared" ca="1" si="14"/>
        <v>0</v>
      </c>
      <c r="CX51" s="184">
        <f t="shared" ca="1" si="15"/>
        <v>0</v>
      </c>
      <c r="CY51" s="184">
        <f t="shared" ca="1" si="16"/>
        <v>0</v>
      </c>
      <c r="CZ51" s="184">
        <f t="shared" ca="1" si="17"/>
        <v>0</v>
      </c>
      <c r="DA51" s="184">
        <f t="shared" ca="1" si="18"/>
        <v>0</v>
      </c>
      <c r="DB51" s="184">
        <f t="shared" ca="1" si="19"/>
        <v>0</v>
      </c>
      <c r="DC51" s="184">
        <f t="shared" ca="1" si="20"/>
        <v>0</v>
      </c>
      <c r="DD51" s="191">
        <f t="shared" ca="1" si="21"/>
        <v>0</v>
      </c>
      <c r="DE51" s="191" t="str">
        <f t="shared" ca="1" si="78"/>
        <v/>
      </c>
      <c r="DF51" s="172"/>
      <c r="DG51">
        <f t="shared" ca="1" si="57"/>
        <v>0</v>
      </c>
      <c r="DI51" s="172" t="s">
        <v>119</v>
      </c>
      <c r="DJ51">
        <f>DJ48</f>
        <v>12</v>
      </c>
      <c r="DK51" t="str">
        <f t="shared" si="74"/>
        <v>CX12</v>
      </c>
      <c r="DM51" s="191" t="str">
        <f t="shared" ca="1" si="58"/>
        <v/>
      </c>
      <c r="DN51" s="185" t="str">
        <f t="shared" ca="1" si="59"/>
        <v/>
      </c>
      <c r="DP51" s="172" t="s">
        <v>136</v>
      </c>
      <c r="DQ51" t="str">
        <f t="shared" si="90"/>
        <v>Tiedot!AU878</v>
      </c>
      <c r="DR51" t="str">
        <f t="shared" si="91"/>
        <v>Tiedot!AU877</v>
      </c>
      <c r="DS51">
        <f t="shared" ca="1" si="60"/>
        <v>0</v>
      </c>
      <c r="DT51">
        <f t="shared" ca="1" si="61"/>
        <v>0</v>
      </c>
      <c r="DV51" t="str">
        <f t="shared" ca="1" si="62"/>
        <v/>
      </c>
      <c r="DW51">
        <f t="shared" ca="1" si="73"/>
        <v>0</v>
      </c>
      <c r="DX51" s="202" t="s">
        <v>138</v>
      </c>
      <c r="DY51" s="172" t="s">
        <v>137</v>
      </c>
      <c r="DZ51" t="str">
        <f t="shared" si="92"/>
        <v>Tiedot!AN878</v>
      </c>
      <c r="EA51">
        <f t="shared" ca="1" si="70"/>
        <v>0</v>
      </c>
      <c r="EB51" s="172" t="str">
        <f t="shared" si="93"/>
        <v>Tiedot!AO878</v>
      </c>
      <c r="EC51">
        <f t="shared" ca="1" si="71"/>
        <v>0</v>
      </c>
      <c r="ED51" t="s">
        <v>140</v>
      </c>
      <c r="EE51" t="str">
        <f t="shared" si="94"/>
        <v>Tiedot!AH878</v>
      </c>
      <c r="EF51">
        <f t="shared" ca="1" si="63"/>
        <v>0</v>
      </c>
      <c r="EG51" t="str">
        <f t="shared" ca="1" si="64"/>
        <v/>
      </c>
      <c r="EH51" t="e">
        <f t="shared" ca="1" si="65"/>
        <v>#REF!</v>
      </c>
      <c r="EI51" s="172" t="s">
        <v>151</v>
      </c>
      <c r="EJ51" t="str">
        <f t="shared" si="66"/>
        <v>Tiedot!AM878</v>
      </c>
      <c r="EL51" t="str">
        <f t="shared" ca="1" si="95"/>
        <v/>
      </c>
      <c r="EN51">
        <f t="shared" si="72"/>
        <v>876</v>
      </c>
    </row>
    <row r="52" spans="1:144" x14ac:dyDescent="0.2">
      <c r="A52" s="74">
        <f t="shared" si="67"/>
        <v>37</v>
      </c>
      <c r="B52" s="75">
        <f t="shared" si="29"/>
        <v>0</v>
      </c>
      <c r="C52" s="76">
        <f t="shared" si="30"/>
        <v>0</v>
      </c>
      <c r="D52" s="77">
        <f t="shared" si="31"/>
        <v>0</v>
      </c>
      <c r="E52" s="77">
        <f t="shared" si="32"/>
        <v>0</v>
      </c>
      <c r="F52" s="78">
        <f t="shared" si="33"/>
        <v>0</v>
      </c>
      <c r="G52" s="169" t="str">
        <f t="shared" ref="G52:G57" ca="1" si="97">EG52</f>
        <v/>
      </c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212">
        <f t="shared" si="76"/>
        <v>0</v>
      </c>
      <c r="AC52">
        <f t="shared" si="81"/>
        <v>37</v>
      </c>
      <c r="AD52" s="19">
        <v>47</v>
      </c>
      <c r="AE52" s="19">
        <f>Tiedot!B895</f>
        <v>0</v>
      </c>
      <c r="AF52" s="19">
        <f>Tiedot!C895</f>
        <v>0</v>
      </c>
      <c r="AG52" s="19">
        <f>Tiedot!D895</f>
        <v>0</v>
      </c>
      <c r="AH52" s="19">
        <f>Tiedot!E895</f>
        <v>0</v>
      </c>
      <c r="AI52" s="19">
        <f>Tiedot!F895</f>
        <v>0</v>
      </c>
      <c r="AJ52" s="19">
        <f>Tiedot!G895</f>
        <v>0</v>
      </c>
      <c r="AK52" s="19">
        <f>Tiedot!H895</f>
        <v>0</v>
      </c>
      <c r="AL52" s="19">
        <f>Tiedot!I895</f>
        <v>0</v>
      </c>
      <c r="AM52" s="19" t="str">
        <f>Tiedot!J895</f>
        <v/>
      </c>
      <c r="AN52" s="19" t="str">
        <f>Tiedot!K895</f>
        <v/>
      </c>
      <c r="AO52" s="19">
        <f>Tiedot!L895</f>
        <v>0</v>
      </c>
      <c r="AP52" s="19">
        <f>Tiedot!M895</f>
        <v>0</v>
      </c>
      <c r="AQ52" s="19">
        <f>Tiedot!N895</f>
        <v>0</v>
      </c>
      <c r="AR52" s="19">
        <f t="shared" ca="1" si="34"/>
        <v>0</v>
      </c>
      <c r="AS52" s="19">
        <f t="shared" ca="1" si="68"/>
        <v>0</v>
      </c>
      <c r="AT52" s="19">
        <f t="shared" ca="1" si="69"/>
        <v>0</v>
      </c>
      <c r="AU52" s="19">
        <f t="shared" si="35"/>
        <v>0</v>
      </c>
      <c r="AV52" s="19">
        <f t="shared" si="36"/>
        <v>0</v>
      </c>
      <c r="AW52" s="19">
        <f>Tiedot!B896</f>
        <v>0</v>
      </c>
      <c r="AX52" s="19">
        <f>Tiedot!C896</f>
        <v>0</v>
      </c>
      <c r="AY52" s="19">
        <f>Tiedot!D896</f>
        <v>0</v>
      </c>
      <c r="AZ52" s="19">
        <f>Tiedot!E896</f>
        <v>0</v>
      </c>
      <c r="BA52" s="19">
        <f>Tiedot!F896</f>
        <v>0</v>
      </c>
      <c r="BB52" s="19">
        <f>Tiedot!G896</f>
        <v>0</v>
      </c>
      <c r="BC52" s="19">
        <f>Tiedot!H896</f>
        <v>0</v>
      </c>
      <c r="BD52" s="19">
        <f>Tiedot!I896</f>
        <v>0</v>
      </c>
      <c r="BF52" s="29">
        <f>Tiedot!P895</f>
        <v>0</v>
      </c>
      <c r="BH52" s="19" t="e">
        <f>IF(SUM(Tiedot!#REF!)&gt;0, Tiedot!#REF!, "")</f>
        <v>#REF!</v>
      </c>
      <c r="BJ52">
        <f t="shared" si="37"/>
        <v>881</v>
      </c>
      <c r="BK52">
        <f t="shared" si="96"/>
        <v>883</v>
      </c>
      <c r="BL52">
        <f t="shared" si="96"/>
        <v>885</v>
      </c>
      <c r="BM52">
        <f t="shared" si="96"/>
        <v>887</v>
      </c>
      <c r="BN52">
        <f t="shared" si="96"/>
        <v>889</v>
      </c>
      <c r="BO52">
        <f t="shared" si="96"/>
        <v>891</v>
      </c>
      <c r="BP52">
        <f t="shared" si="38"/>
        <v>893</v>
      </c>
      <c r="BQ52">
        <f t="shared" si="75"/>
        <v>897</v>
      </c>
      <c r="BS52" s="186" t="str">
        <f t="shared" ca="1" si="39"/>
        <v/>
      </c>
      <c r="BT52" t="s">
        <v>111</v>
      </c>
      <c r="BU52" t="str">
        <f t="shared" si="40"/>
        <v>Tiedot!V881</v>
      </c>
      <c r="BV52" t="str">
        <f t="shared" si="41"/>
        <v>Tiedot!V883</v>
      </c>
      <c r="BW52" t="str">
        <f t="shared" si="42"/>
        <v>Tiedot!V885</v>
      </c>
      <c r="BX52" t="str">
        <f t="shared" si="43"/>
        <v>Tiedot!V887</v>
      </c>
      <c r="BY52" t="str">
        <f t="shared" si="44"/>
        <v>Tiedot!V889</v>
      </c>
      <c r="BZ52" t="str">
        <f t="shared" si="45"/>
        <v>Tiedot!V891</v>
      </c>
      <c r="CA52" t="str">
        <f t="shared" si="46"/>
        <v>Tiedot!V893</v>
      </c>
      <c r="CB52" t="str">
        <f t="shared" si="47"/>
        <v>Tiedot!V897</v>
      </c>
      <c r="CC52" s="185" t="str">
        <f t="shared" ca="1" si="48"/>
        <v/>
      </c>
      <c r="CD52" s="185" t="str">
        <f t="shared" ca="1" si="49"/>
        <v/>
      </c>
      <c r="CE52" s="185" t="str">
        <f t="shared" ca="1" si="50"/>
        <v/>
      </c>
      <c r="CF52" s="185" t="str">
        <f t="shared" ca="1" si="51"/>
        <v/>
      </c>
      <c r="CG52" s="185" t="str">
        <f t="shared" ca="1" si="52"/>
        <v/>
      </c>
      <c r="CH52" s="185" t="str">
        <f t="shared" ca="1" si="53"/>
        <v/>
      </c>
      <c r="CI52" s="185" t="str">
        <f t="shared" ca="1" si="54"/>
        <v/>
      </c>
      <c r="CJ52" s="185" t="str">
        <f t="shared" ca="1" si="55"/>
        <v/>
      </c>
      <c r="CK52">
        <f>CK48</f>
        <v>12</v>
      </c>
      <c r="CL52" s="206" t="s">
        <v>145</v>
      </c>
      <c r="CM52" s="207" t="str">
        <f t="shared" ca="1" si="56"/>
        <v/>
      </c>
      <c r="CN52" t="s">
        <v>115</v>
      </c>
      <c r="CO52" t="str">
        <f t="shared" si="82"/>
        <v>Tiedot!AW881</v>
      </c>
      <c r="CP52" t="str">
        <f t="shared" si="83"/>
        <v>Tiedot!AW883</v>
      </c>
      <c r="CQ52" t="str">
        <f t="shared" si="84"/>
        <v>Tiedot!AW885</v>
      </c>
      <c r="CR52" t="str">
        <f t="shared" si="85"/>
        <v>Tiedot!AW887</v>
      </c>
      <c r="CS52" t="str">
        <f t="shared" si="86"/>
        <v>Tiedot!AW889</v>
      </c>
      <c r="CT52" t="str">
        <f t="shared" si="87"/>
        <v>Tiedot!AW891</v>
      </c>
      <c r="CU52" t="str">
        <f t="shared" si="88"/>
        <v>Tiedot!AW893</v>
      </c>
      <c r="CV52" t="str">
        <f t="shared" si="89"/>
        <v>Tiedot!AW897</v>
      </c>
      <c r="CW52" s="184">
        <f t="shared" ca="1" si="14"/>
        <v>0</v>
      </c>
      <c r="CX52" s="184">
        <f t="shared" ca="1" si="15"/>
        <v>0</v>
      </c>
      <c r="CY52" s="184">
        <f t="shared" ca="1" si="16"/>
        <v>0</v>
      </c>
      <c r="CZ52" s="184">
        <f t="shared" ca="1" si="17"/>
        <v>0</v>
      </c>
      <c r="DA52" s="184">
        <f t="shared" ca="1" si="18"/>
        <v>0</v>
      </c>
      <c r="DB52" s="184">
        <f t="shared" ca="1" si="19"/>
        <v>0</v>
      </c>
      <c r="DC52" s="184">
        <f t="shared" ca="1" si="20"/>
        <v>0</v>
      </c>
      <c r="DD52" s="191">
        <f t="shared" ca="1" si="21"/>
        <v>0</v>
      </c>
      <c r="DE52" s="191" t="str">
        <f t="shared" ca="1" si="78"/>
        <v/>
      </c>
      <c r="DF52" s="172"/>
      <c r="DG52">
        <f t="shared" ca="1" si="57"/>
        <v>0</v>
      </c>
      <c r="DI52" s="172" t="s">
        <v>120</v>
      </c>
      <c r="DJ52">
        <f>DJ48</f>
        <v>12</v>
      </c>
      <c r="DK52" t="str">
        <f t="shared" si="74"/>
        <v>CY12</v>
      </c>
      <c r="DM52" s="191" t="str">
        <f t="shared" ca="1" si="58"/>
        <v/>
      </c>
      <c r="DN52" s="185" t="str">
        <f t="shared" ca="1" si="59"/>
        <v/>
      </c>
      <c r="DP52" s="172" t="s">
        <v>136</v>
      </c>
      <c r="DQ52" t="str">
        <f t="shared" si="90"/>
        <v>Tiedot!AU897</v>
      </c>
      <c r="DR52" t="str">
        <f t="shared" si="91"/>
        <v>Tiedot!AU896</v>
      </c>
      <c r="DS52">
        <f t="shared" ca="1" si="60"/>
        <v>0</v>
      </c>
      <c r="DT52">
        <f t="shared" ca="1" si="61"/>
        <v>0</v>
      </c>
      <c r="DV52" t="str">
        <f t="shared" ca="1" si="62"/>
        <v/>
      </c>
      <c r="DW52">
        <f t="shared" ca="1" si="73"/>
        <v>0</v>
      </c>
      <c r="DX52" s="202" t="s">
        <v>138</v>
      </c>
      <c r="DY52" s="172" t="s">
        <v>137</v>
      </c>
      <c r="DZ52" t="str">
        <f t="shared" si="92"/>
        <v>Tiedot!AN897</v>
      </c>
      <c r="EA52">
        <f t="shared" ca="1" si="70"/>
        <v>0</v>
      </c>
      <c r="EB52" s="172" t="str">
        <f t="shared" si="93"/>
        <v>Tiedot!AO897</v>
      </c>
      <c r="EC52">
        <f t="shared" ca="1" si="71"/>
        <v>0</v>
      </c>
      <c r="ED52" t="s">
        <v>140</v>
      </c>
      <c r="EE52" t="str">
        <f t="shared" si="94"/>
        <v>Tiedot!AH897</v>
      </c>
      <c r="EF52">
        <f t="shared" ca="1" si="63"/>
        <v>0</v>
      </c>
      <c r="EG52" t="str">
        <f t="shared" ca="1" si="64"/>
        <v/>
      </c>
      <c r="EH52" t="e">
        <f t="shared" ca="1" si="65"/>
        <v>#REF!</v>
      </c>
      <c r="EI52" s="172" t="s">
        <v>151</v>
      </c>
      <c r="EJ52" t="str">
        <f t="shared" si="66"/>
        <v>Tiedot!AM897</v>
      </c>
      <c r="EL52" t="str">
        <f t="shared" ca="1" si="95"/>
        <v/>
      </c>
      <c r="EN52">
        <f t="shared" si="72"/>
        <v>895</v>
      </c>
    </row>
    <row r="53" spans="1:144" x14ac:dyDescent="0.2">
      <c r="A53" s="74">
        <f t="shared" si="67"/>
        <v>38</v>
      </c>
      <c r="B53" s="75">
        <f t="shared" si="29"/>
        <v>0</v>
      </c>
      <c r="C53" s="76">
        <f t="shared" si="30"/>
        <v>0</v>
      </c>
      <c r="D53" s="77">
        <f t="shared" si="31"/>
        <v>0</v>
      </c>
      <c r="E53" s="77">
        <f t="shared" si="32"/>
        <v>0</v>
      </c>
      <c r="F53" s="78">
        <f t="shared" si="33"/>
        <v>0</v>
      </c>
      <c r="G53" s="169" t="str">
        <f t="shared" ca="1" si="97"/>
        <v/>
      </c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212">
        <f t="shared" si="76"/>
        <v>0</v>
      </c>
      <c r="AC53">
        <f t="shared" si="81"/>
        <v>38</v>
      </c>
      <c r="AD53" s="19">
        <v>48</v>
      </c>
      <c r="AE53" s="19">
        <f>Tiedot!B914</f>
        <v>0</v>
      </c>
      <c r="AF53" s="19">
        <f>Tiedot!C914</f>
        <v>0</v>
      </c>
      <c r="AG53" s="19">
        <f>Tiedot!D914</f>
        <v>0</v>
      </c>
      <c r="AH53" s="19">
        <f>Tiedot!E914</f>
        <v>0</v>
      </c>
      <c r="AI53" s="19">
        <f>Tiedot!F914</f>
        <v>0</v>
      </c>
      <c r="AJ53" s="19">
        <f>Tiedot!G914</f>
        <v>0</v>
      </c>
      <c r="AK53" s="19">
        <f>Tiedot!H914</f>
        <v>0</v>
      </c>
      <c r="AL53" s="19">
        <f>Tiedot!I914</f>
        <v>0</v>
      </c>
      <c r="AM53" s="19" t="str">
        <f>Tiedot!J914</f>
        <v/>
      </c>
      <c r="AN53" s="19" t="str">
        <f>Tiedot!K914</f>
        <v/>
      </c>
      <c r="AO53" s="19">
        <f>Tiedot!L914</f>
        <v>0</v>
      </c>
      <c r="AP53" s="19">
        <f>Tiedot!M914</f>
        <v>0</v>
      </c>
      <c r="AQ53" s="19">
        <f>Tiedot!N914</f>
        <v>0</v>
      </c>
      <c r="AR53" s="19">
        <f t="shared" ca="1" si="34"/>
        <v>0</v>
      </c>
      <c r="AS53" s="19">
        <f t="shared" ca="1" si="68"/>
        <v>0</v>
      </c>
      <c r="AT53" s="19">
        <f t="shared" ca="1" si="69"/>
        <v>0</v>
      </c>
      <c r="AU53" s="19">
        <f t="shared" si="35"/>
        <v>0</v>
      </c>
      <c r="AV53" s="19">
        <f t="shared" si="36"/>
        <v>0</v>
      </c>
      <c r="AW53" s="19">
        <f>Tiedot!B915</f>
        <v>0</v>
      </c>
      <c r="AX53" s="19">
        <f>Tiedot!C915</f>
        <v>0</v>
      </c>
      <c r="AY53" s="19">
        <f>Tiedot!D915</f>
        <v>0</v>
      </c>
      <c r="AZ53" s="19">
        <f>Tiedot!E915</f>
        <v>0</v>
      </c>
      <c r="BA53" s="19">
        <f>Tiedot!F915</f>
        <v>0</v>
      </c>
      <c r="BB53" s="19">
        <f>Tiedot!G915</f>
        <v>0</v>
      </c>
      <c r="BC53" s="19">
        <f>Tiedot!H915</f>
        <v>0</v>
      </c>
      <c r="BD53" s="19">
        <f>Tiedot!I915</f>
        <v>0</v>
      </c>
      <c r="BF53" s="29">
        <f>Tiedot!P914</f>
        <v>0</v>
      </c>
      <c r="BH53" s="19" t="e">
        <f>IF(SUM(Tiedot!#REF!)&gt;0, Tiedot!#REF!, "")</f>
        <v>#REF!</v>
      </c>
      <c r="BJ53">
        <f t="shared" si="37"/>
        <v>900</v>
      </c>
      <c r="BK53">
        <f t="shared" si="96"/>
        <v>902</v>
      </c>
      <c r="BL53">
        <f t="shared" si="96"/>
        <v>904</v>
      </c>
      <c r="BM53">
        <f t="shared" si="96"/>
        <v>906</v>
      </c>
      <c r="BN53">
        <f t="shared" si="96"/>
        <v>908</v>
      </c>
      <c r="BO53">
        <f t="shared" si="96"/>
        <v>910</v>
      </c>
      <c r="BP53">
        <f t="shared" si="38"/>
        <v>912</v>
      </c>
      <c r="BQ53">
        <f t="shared" si="75"/>
        <v>916</v>
      </c>
      <c r="BS53" s="186" t="str">
        <f t="shared" ca="1" si="39"/>
        <v/>
      </c>
      <c r="BT53" t="s">
        <v>111</v>
      </c>
      <c r="BU53" t="str">
        <f t="shared" si="40"/>
        <v>Tiedot!V900</v>
      </c>
      <c r="BV53" t="str">
        <f t="shared" si="41"/>
        <v>Tiedot!V902</v>
      </c>
      <c r="BW53" t="str">
        <f t="shared" si="42"/>
        <v>Tiedot!V904</v>
      </c>
      <c r="BX53" t="str">
        <f t="shared" si="43"/>
        <v>Tiedot!V906</v>
      </c>
      <c r="BY53" t="str">
        <f t="shared" si="44"/>
        <v>Tiedot!V908</v>
      </c>
      <c r="BZ53" t="str">
        <f t="shared" si="45"/>
        <v>Tiedot!V910</v>
      </c>
      <c r="CA53" t="str">
        <f t="shared" si="46"/>
        <v>Tiedot!V912</v>
      </c>
      <c r="CB53" t="str">
        <f t="shared" si="47"/>
        <v>Tiedot!V916</v>
      </c>
      <c r="CC53" s="185" t="str">
        <f t="shared" ca="1" si="48"/>
        <v/>
      </c>
      <c r="CD53" s="185" t="str">
        <f t="shared" ca="1" si="49"/>
        <v/>
      </c>
      <c r="CE53" s="185" t="str">
        <f t="shared" ca="1" si="50"/>
        <v/>
      </c>
      <c r="CF53" s="185" t="str">
        <f t="shared" ca="1" si="51"/>
        <v/>
      </c>
      <c r="CG53" s="185" t="str">
        <f t="shared" ca="1" si="52"/>
        <v/>
      </c>
      <c r="CH53" s="185" t="str">
        <f t="shared" ca="1" si="53"/>
        <v/>
      </c>
      <c r="CI53" s="185" t="str">
        <f t="shared" ca="1" si="54"/>
        <v/>
      </c>
      <c r="CJ53" s="185" t="str">
        <f t="shared" ca="1" si="55"/>
        <v/>
      </c>
      <c r="CK53">
        <f>CK48</f>
        <v>12</v>
      </c>
      <c r="CL53" s="206" t="s">
        <v>146</v>
      </c>
      <c r="CM53" s="207" t="str">
        <f t="shared" ca="1" si="56"/>
        <v/>
      </c>
      <c r="CN53" t="s">
        <v>115</v>
      </c>
      <c r="CO53" t="str">
        <f t="shared" si="82"/>
        <v>Tiedot!AW900</v>
      </c>
      <c r="CP53" t="str">
        <f t="shared" si="83"/>
        <v>Tiedot!AW902</v>
      </c>
      <c r="CQ53" t="str">
        <f t="shared" si="84"/>
        <v>Tiedot!AW904</v>
      </c>
      <c r="CR53" t="str">
        <f t="shared" si="85"/>
        <v>Tiedot!AW906</v>
      </c>
      <c r="CS53" t="str">
        <f t="shared" si="86"/>
        <v>Tiedot!AW908</v>
      </c>
      <c r="CT53" t="str">
        <f t="shared" si="87"/>
        <v>Tiedot!AW910</v>
      </c>
      <c r="CU53" t="str">
        <f t="shared" si="88"/>
        <v>Tiedot!AW912</v>
      </c>
      <c r="CV53" t="str">
        <f t="shared" si="89"/>
        <v>Tiedot!AW916</v>
      </c>
      <c r="CW53" s="184">
        <f t="shared" ca="1" si="14"/>
        <v>0</v>
      </c>
      <c r="CX53" s="184">
        <f t="shared" ca="1" si="15"/>
        <v>0</v>
      </c>
      <c r="CY53" s="184">
        <f t="shared" ca="1" si="16"/>
        <v>0</v>
      </c>
      <c r="CZ53" s="184">
        <f t="shared" ca="1" si="17"/>
        <v>0</v>
      </c>
      <c r="DA53" s="184">
        <f t="shared" ca="1" si="18"/>
        <v>0</v>
      </c>
      <c r="DB53" s="184">
        <f t="shared" ca="1" si="19"/>
        <v>0</v>
      </c>
      <c r="DC53" s="184">
        <f t="shared" ca="1" si="20"/>
        <v>0</v>
      </c>
      <c r="DD53" s="191">
        <f t="shared" ca="1" si="21"/>
        <v>0</v>
      </c>
      <c r="DE53" s="191" t="str">
        <f t="shared" ca="1" si="78"/>
        <v/>
      </c>
      <c r="DF53" s="172"/>
      <c r="DG53">
        <f t="shared" ca="1" si="57"/>
        <v>0</v>
      </c>
      <c r="DI53" s="172" t="s">
        <v>148</v>
      </c>
      <c r="DJ53">
        <f>DJ48</f>
        <v>12</v>
      </c>
      <c r="DK53" t="str">
        <f t="shared" si="74"/>
        <v>CZ12</v>
      </c>
      <c r="DM53" s="191" t="str">
        <f t="shared" ca="1" si="58"/>
        <v/>
      </c>
      <c r="DN53" s="185" t="str">
        <f t="shared" ca="1" si="59"/>
        <v/>
      </c>
      <c r="DP53" s="172" t="s">
        <v>136</v>
      </c>
      <c r="DQ53" t="str">
        <f t="shared" si="90"/>
        <v>Tiedot!AU916</v>
      </c>
      <c r="DR53" t="str">
        <f t="shared" si="91"/>
        <v>Tiedot!AU915</v>
      </c>
      <c r="DS53">
        <f t="shared" ca="1" si="60"/>
        <v>0</v>
      </c>
      <c r="DT53">
        <f t="shared" ca="1" si="61"/>
        <v>0</v>
      </c>
      <c r="DV53" t="str">
        <f t="shared" ca="1" si="62"/>
        <v/>
      </c>
      <c r="DW53">
        <f t="shared" ca="1" si="73"/>
        <v>0</v>
      </c>
      <c r="DX53" s="202" t="s">
        <v>138</v>
      </c>
      <c r="DY53" s="172" t="s">
        <v>137</v>
      </c>
      <c r="DZ53" t="str">
        <f t="shared" si="92"/>
        <v>Tiedot!AN916</v>
      </c>
      <c r="EA53">
        <f t="shared" ca="1" si="70"/>
        <v>0</v>
      </c>
      <c r="EB53" s="172" t="str">
        <f t="shared" si="93"/>
        <v>Tiedot!AO916</v>
      </c>
      <c r="EC53">
        <f t="shared" ca="1" si="71"/>
        <v>0</v>
      </c>
      <c r="ED53" t="s">
        <v>140</v>
      </c>
      <c r="EE53" t="str">
        <f t="shared" si="94"/>
        <v>Tiedot!AH916</v>
      </c>
      <c r="EF53">
        <f t="shared" ca="1" si="63"/>
        <v>0</v>
      </c>
      <c r="EG53" t="str">
        <f t="shared" ca="1" si="64"/>
        <v/>
      </c>
      <c r="EH53" t="e">
        <f t="shared" ca="1" si="65"/>
        <v>#REF!</v>
      </c>
      <c r="EI53" s="172" t="s">
        <v>151</v>
      </c>
      <c r="EJ53" t="str">
        <f t="shared" si="66"/>
        <v>Tiedot!AM916</v>
      </c>
      <c r="EL53" t="str">
        <f t="shared" ca="1" si="95"/>
        <v/>
      </c>
      <c r="EN53">
        <f t="shared" si="72"/>
        <v>914</v>
      </c>
    </row>
    <row r="54" spans="1:144" x14ac:dyDescent="0.2">
      <c r="A54" s="74">
        <f t="shared" si="67"/>
        <v>39</v>
      </c>
      <c r="B54" s="75">
        <f t="shared" si="29"/>
        <v>0</v>
      </c>
      <c r="C54" s="76">
        <f t="shared" si="30"/>
        <v>0</v>
      </c>
      <c r="D54" s="77">
        <f t="shared" si="31"/>
        <v>0</v>
      </c>
      <c r="E54" s="77">
        <f t="shared" si="32"/>
        <v>0</v>
      </c>
      <c r="F54" s="78">
        <f t="shared" si="33"/>
        <v>0</v>
      </c>
      <c r="G54" s="169" t="str">
        <f t="shared" ca="1" si="97"/>
        <v/>
      </c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212">
        <f t="shared" si="76"/>
        <v>0</v>
      </c>
      <c r="AC54">
        <f t="shared" si="81"/>
        <v>39</v>
      </c>
      <c r="AD54" s="19">
        <v>49</v>
      </c>
      <c r="AE54" s="19">
        <f>Tiedot!B933</f>
        <v>0</v>
      </c>
      <c r="AF54" s="19">
        <f>Tiedot!C933</f>
        <v>0</v>
      </c>
      <c r="AG54" s="19">
        <f>Tiedot!D933</f>
        <v>0</v>
      </c>
      <c r="AH54" s="19">
        <f>Tiedot!E933</f>
        <v>0</v>
      </c>
      <c r="AI54" s="19">
        <f>Tiedot!F933</f>
        <v>0</v>
      </c>
      <c r="AJ54" s="19">
        <f>Tiedot!G933</f>
        <v>0</v>
      </c>
      <c r="AK54" s="19">
        <f>Tiedot!H933</f>
        <v>0</v>
      </c>
      <c r="AL54" s="19">
        <f>Tiedot!I933</f>
        <v>0</v>
      </c>
      <c r="AM54" s="19" t="str">
        <f>Tiedot!J933</f>
        <v/>
      </c>
      <c r="AN54" s="19" t="str">
        <f>Tiedot!K933</f>
        <v/>
      </c>
      <c r="AO54" s="19">
        <f>Tiedot!L933</f>
        <v>0</v>
      </c>
      <c r="AP54" s="19">
        <f>Tiedot!M933</f>
        <v>0</v>
      </c>
      <c r="AQ54" s="19">
        <f>Tiedot!N933</f>
        <v>0</v>
      </c>
      <c r="AR54" s="19">
        <f t="shared" ca="1" si="34"/>
        <v>0</v>
      </c>
      <c r="AS54" s="19">
        <f t="shared" ca="1" si="68"/>
        <v>0</v>
      </c>
      <c r="AT54" s="19">
        <f t="shared" ca="1" si="69"/>
        <v>0</v>
      </c>
      <c r="AU54" s="19">
        <f t="shared" si="35"/>
        <v>0</v>
      </c>
      <c r="AV54" s="19">
        <f t="shared" si="36"/>
        <v>0</v>
      </c>
      <c r="AW54" s="19">
        <f>Tiedot!B934</f>
        <v>0</v>
      </c>
      <c r="AX54" s="19">
        <f>Tiedot!C934</f>
        <v>0</v>
      </c>
      <c r="AY54" s="19">
        <f>Tiedot!D934</f>
        <v>0</v>
      </c>
      <c r="AZ54" s="19">
        <f>Tiedot!E934</f>
        <v>0</v>
      </c>
      <c r="BA54" s="19">
        <f>Tiedot!F934</f>
        <v>0</v>
      </c>
      <c r="BB54" s="19">
        <f>Tiedot!G934</f>
        <v>0</v>
      </c>
      <c r="BC54" s="19">
        <f>Tiedot!H934</f>
        <v>0</v>
      </c>
      <c r="BD54" s="19">
        <f>Tiedot!I934</f>
        <v>0</v>
      </c>
      <c r="BF54" s="29">
        <f>Tiedot!P933</f>
        <v>0</v>
      </c>
      <c r="BH54" s="19" t="e">
        <f>IF(SUM(Tiedot!#REF!)&gt;0, Tiedot!#REF!, "")</f>
        <v>#REF!</v>
      </c>
      <c r="BJ54">
        <f t="shared" si="37"/>
        <v>919</v>
      </c>
      <c r="BK54">
        <f t="shared" si="96"/>
        <v>921</v>
      </c>
      <c r="BL54">
        <f t="shared" si="96"/>
        <v>923</v>
      </c>
      <c r="BM54">
        <f t="shared" si="96"/>
        <v>925</v>
      </c>
      <c r="BN54">
        <f t="shared" si="96"/>
        <v>927</v>
      </c>
      <c r="BO54">
        <f t="shared" si="96"/>
        <v>929</v>
      </c>
      <c r="BP54">
        <f t="shared" si="38"/>
        <v>931</v>
      </c>
      <c r="BQ54">
        <f t="shared" si="75"/>
        <v>935</v>
      </c>
      <c r="BS54" s="186" t="str">
        <f t="shared" ca="1" si="39"/>
        <v/>
      </c>
      <c r="BT54" t="s">
        <v>111</v>
      </c>
      <c r="BU54" t="str">
        <f t="shared" si="40"/>
        <v>Tiedot!V919</v>
      </c>
      <c r="BV54" t="str">
        <f t="shared" si="41"/>
        <v>Tiedot!V921</v>
      </c>
      <c r="BW54" t="str">
        <f t="shared" si="42"/>
        <v>Tiedot!V923</v>
      </c>
      <c r="BX54" t="str">
        <f t="shared" si="43"/>
        <v>Tiedot!V925</v>
      </c>
      <c r="BY54" t="str">
        <f t="shared" si="44"/>
        <v>Tiedot!V927</v>
      </c>
      <c r="BZ54" t="str">
        <f t="shared" si="45"/>
        <v>Tiedot!V929</v>
      </c>
      <c r="CA54" t="str">
        <f t="shared" si="46"/>
        <v>Tiedot!V931</v>
      </c>
      <c r="CB54" t="str">
        <f t="shared" si="47"/>
        <v>Tiedot!V935</v>
      </c>
      <c r="CC54" s="185" t="str">
        <f t="shared" ca="1" si="48"/>
        <v/>
      </c>
      <c r="CD54" s="185" t="str">
        <f t="shared" ca="1" si="49"/>
        <v/>
      </c>
      <c r="CE54" s="185" t="str">
        <f t="shared" ca="1" si="50"/>
        <v/>
      </c>
      <c r="CF54" s="185" t="str">
        <f t="shared" ca="1" si="51"/>
        <v/>
      </c>
      <c r="CG54" s="185" t="str">
        <f t="shared" ca="1" si="52"/>
        <v/>
      </c>
      <c r="CH54" s="185" t="str">
        <f t="shared" ca="1" si="53"/>
        <v/>
      </c>
      <c r="CI54" s="185" t="str">
        <f t="shared" ca="1" si="54"/>
        <v/>
      </c>
      <c r="CJ54" s="185" t="str">
        <f t="shared" ca="1" si="55"/>
        <v/>
      </c>
      <c r="CK54">
        <f>CK48</f>
        <v>12</v>
      </c>
      <c r="CL54" s="206" t="s">
        <v>147</v>
      </c>
      <c r="CM54" s="207" t="str">
        <f t="shared" ca="1" si="56"/>
        <v/>
      </c>
      <c r="CN54" t="s">
        <v>115</v>
      </c>
      <c r="CO54" t="str">
        <f t="shared" si="82"/>
        <v>Tiedot!AW919</v>
      </c>
      <c r="CP54" t="str">
        <f t="shared" si="83"/>
        <v>Tiedot!AW921</v>
      </c>
      <c r="CQ54" t="str">
        <f t="shared" si="84"/>
        <v>Tiedot!AW923</v>
      </c>
      <c r="CR54" t="str">
        <f t="shared" si="85"/>
        <v>Tiedot!AW925</v>
      </c>
      <c r="CS54" t="str">
        <f t="shared" si="86"/>
        <v>Tiedot!AW927</v>
      </c>
      <c r="CT54" t="str">
        <f t="shared" si="87"/>
        <v>Tiedot!AW929</v>
      </c>
      <c r="CU54" t="str">
        <f t="shared" si="88"/>
        <v>Tiedot!AW931</v>
      </c>
      <c r="CV54" t="str">
        <f t="shared" si="89"/>
        <v>Tiedot!AW935</v>
      </c>
      <c r="CW54" s="184">
        <f t="shared" ca="1" si="14"/>
        <v>0</v>
      </c>
      <c r="CX54" s="184">
        <f t="shared" ca="1" si="15"/>
        <v>0</v>
      </c>
      <c r="CY54" s="184">
        <f t="shared" ca="1" si="16"/>
        <v>0</v>
      </c>
      <c r="CZ54" s="184">
        <f t="shared" ca="1" si="17"/>
        <v>0</v>
      </c>
      <c r="DA54" s="184">
        <f t="shared" ca="1" si="18"/>
        <v>0</v>
      </c>
      <c r="DB54" s="184">
        <f t="shared" ca="1" si="19"/>
        <v>0</v>
      </c>
      <c r="DC54" s="184">
        <f t="shared" ca="1" si="20"/>
        <v>0</v>
      </c>
      <c r="DD54" s="191">
        <f t="shared" ca="1" si="21"/>
        <v>0</v>
      </c>
      <c r="DE54" s="191" t="str">
        <f t="shared" ca="1" si="78"/>
        <v/>
      </c>
      <c r="DF54" s="172"/>
      <c r="DG54">
        <f t="shared" ca="1" si="57"/>
        <v>0</v>
      </c>
      <c r="DI54" s="172" t="s">
        <v>149</v>
      </c>
      <c r="DJ54">
        <f>DJ48</f>
        <v>12</v>
      </c>
      <c r="DK54" t="str">
        <f t="shared" si="74"/>
        <v>DA12</v>
      </c>
      <c r="DM54" s="191" t="str">
        <f t="shared" ca="1" si="58"/>
        <v/>
      </c>
      <c r="DN54" s="185" t="str">
        <f t="shared" ca="1" si="59"/>
        <v/>
      </c>
      <c r="DP54" s="172" t="s">
        <v>136</v>
      </c>
      <c r="DQ54" t="str">
        <f t="shared" si="90"/>
        <v>Tiedot!AU935</v>
      </c>
      <c r="DR54" t="str">
        <f t="shared" si="91"/>
        <v>Tiedot!AU934</v>
      </c>
      <c r="DS54">
        <f t="shared" ca="1" si="60"/>
        <v>0</v>
      </c>
      <c r="DT54">
        <f t="shared" ca="1" si="61"/>
        <v>0</v>
      </c>
      <c r="DV54" t="str">
        <f t="shared" ca="1" si="62"/>
        <v/>
      </c>
      <c r="DW54">
        <f t="shared" ca="1" si="73"/>
        <v>0</v>
      </c>
      <c r="DX54" s="202" t="s">
        <v>138</v>
      </c>
      <c r="DY54" s="172" t="s">
        <v>137</v>
      </c>
      <c r="DZ54" t="str">
        <f t="shared" si="92"/>
        <v>Tiedot!AN935</v>
      </c>
      <c r="EA54">
        <f t="shared" ca="1" si="70"/>
        <v>0</v>
      </c>
      <c r="EB54" s="172" t="str">
        <f t="shared" si="93"/>
        <v>Tiedot!AO935</v>
      </c>
      <c r="EC54">
        <f t="shared" ca="1" si="71"/>
        <v>0</v>
      </c>
      <c r="ED54" t="s">
        <v>140</v>
      </c>
      <c r="EE54" t="str">
        <f t="shared" si="94"/>
        <v>Tiedot!AH935</v>
      </c>
      <c r="EF54">
        <f t="shared" ca="1" si="63"/>
        <v>0</v>
      </c>
      <c r="EG54" t="str">
        <f t="shared" ca="1" si="64"/>
        <v/>
      </c>
      <c r="EH54" t="e">
        <f t="shared" ca="1" si="65"/>
        <v>#REF!</v>
      </c>
      <c r="EI54" s="172" t="s">
        <v>151</v>
      </c>
      <c r="EJ54" t="str">
        <f t="shared" si="66"/>
        <v>Tiedot!AM935</v>
      </c>
      <c r="EL54" t="str">
        <f t="shared" ca="1" si="95"/>
        <v/>
      </c>
      <c r="EN54">
        <f t="shared" si="72"/>
        <v>933</v>
      </c>
    </row>
    <row r="55" spans="1:144" x14ac:dyDescent="0.2">
      <c r="A55" s="74">
        <f t="shared" si="67"/>
        <v>40</v>
      </c>
      <c r="B55" s="75">
        <f t="shared" si="29"/>
        <v>0</v>
      </c>
      <c r="C55" s="76">
        <f t="shared" si="30"/>
        <v>0</v>
      </c>
      <c r="D55" s="77">
        <f t="shared" si="31"/>
        <v>0</v>
      </c>
      <c r="E55" s="77">
        <f t="shared" si="32"/>
        <v>0</v>
      </c>
      <c r="F55" s="78">
        <f t="shared" si="33"/>
        <v>0</v>
      </c>
      <c r="G55" s="169" t="str">
        <f t="shared" ca="1" si="97"/>
        <v/>
      </c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212">
        <f t="shared" si="76"/>
        <v>0</v>
      </c>
      <c r="AC55">
        <f t="shared" si="81"/>
        <v>40</v>
      </c>
      <c r="AD55" s="19">
        <v>50</v>
      </c>
      <c r="AE55" s="19">
        <f>Tiedot!B952</f>
        <v>0</v>
      </c>
      <c r="AF55" s="19">
        <f>Tiedot!C952</f>
        <v>0</v>
      </c>
      <c r="AG55" s="19">
        <f>Tiedot!D952</f>
        <v>0</v>
      </c>
      <c r="AH55" s="19">
        <f>Tiedot!E952</f>
        <v>0</v>
      </c>
      <c r="AI55" s="19">
        <f>Tiedot!F952</f>
        <v>0</v>
      </c>
      <c r="AJ55" s="19">
        <f>Tiedot!G952</f>
        <v>0</v>
      </c>
      <c r="AK55" s="19">
        <f>Tiedot!H952</f>
        <v>0</v>
      </c>
      <c r="AL55" s="19">
        <f>Tiedot!I952</f>
        <v>0</v>
      </c>
      <c r="AM55" s="19" t="str">
        <f>Tiedot!J952</f>
        <v/>
      </c>
      <c r="AN55" s="19" t="str">
        <f>Tiedot!K952</f>
        <v/>
      </c>
      <c r="AO55" s="19">
        <f>Tiedot!L952</f>
        <v>0</v>
      </c>
      <c r="AP55" s="19">
        <f>Tiedot!M952</f>
        <v>0</v>
      </c>
      <c r="AQ55" s="19">
        <f>Tiedot!N952</f>
        <v>0</v>
      </c>
      <c r="AR55" s="19">
        <f t="shared" ca="1" si="34"/>
        <v>0</v>
      </c>
      <c r="AS55" s="19">
        <f t="shared" ca="1" si="68"/>
        <v>0</v>
      </c>
      <c r="AT55" s="19">
        <f t="shared" ca="1" si="69"/>
        <v>0</v>
      </c>
      <c r="AU55" s="19">
        <f t="shared" si="35"/>
        <v>0</v>
      </c>
      <c r="AV55" s="19">
        <f t="shared" si="36"/>
        <v>0</v>
      </c>
      <c r="AW55" s="19">
        <f>Tiedot!B953</f>
        <v>0</v>
      </c>
      <c r="AX55" s="19">
        <f>Tiedot!C953</f>
        <v>0</v>
      </c>
      <c r="AY55" s="19">
        <f>Tiedot!D953</f>
        <v>0</v>
      </c>
      <c r="AZ55" s="19">
        <f>Tiedot!E953</f>
        <v>0</v>
      </c>
      <c r="BA55" s="19">
        <f>Tiedot!F953</f>
        <v>0</v>
      </c>
      <c r="BB55" s="19">
        <f>Tiedot!G953</f>
        <v>0</v>
      </c>
      <c r="BC55" s="19">
        <f>Tiedot!H953</f>
        <v>0</v>
      </c>
      <c r="BD55" s="19">
        <f>Tiedot!I953</f>
        <v>0</v>
      </c>
      <c r="BF55" s="29">
        <f>Tiedot!P952</f>
        <v>0</v>
      </c>
      <c r="BH55" s="19" t="e">
        <f>IF(SUM(Tiedot!#REF!)&gt;0, Tiedot!#REF!, "")</f>
        <v>#REF!</v>
      </c>
      <c r="BJ55">
        <f t="shared" si="37"/>
        <v>938</v>
      </c>
      <c r="BK55">
        <f t="shared" si="96"/>
        <v>940</v>
      </c>
      <c r="BL55">
        <f t="shared" si="96"/>
        <v>942</v>
      </c>
      <c r="BM55">
        <f t="shared" si="96"/>
        <v>944</v>
      </c>
      <c r="BN55">
        <f t="shared" si="96"/>
        <v>946</v>
      </c>
      <c r="BO55">
        <f t="shared" si="96"/>
        <v>948</v>
      </c>
      <c r="BP55">
        <f t="shared" si="38"/>
        <v>950</v>
      </c>
      <c r="BQ55">
        <f t="shared" si="75"/>
        <v>954</v>
      </c>
      <c r="BS55" s="186" t="str">
        <f t="shared" ca="1" si="39"/>
        <v/>
      </c>
      <c r="BT55" t="s">
        <v>111</v>
      </c>
      <c r="BU55" t="str">
        <f t="shared" si="40"/>
        <v>Tiedot!V938</v>
      </c>
      <c r="BV55" t="str">
        <f t="shared" si="41"/>
        <v>Tiedot!V940</v>
      </c>
      <c r="BW55" t="str">
        <f t="shared" si="42"/>
        <v>Tiedot!V942</v>
      </c>
      <c r="BX55" t="str">
        <f t="shared" si="43"/>
        <v>Tiedot!V944</v>
      </c>
      <c r="BY55" t="str">
        <f t="shared" si="44"/>
        <v>Tiedot!V946</v>
      </c>
      <c r="BZ55" t="str">
        <f t="shared" si="45"/>
        <v>Tiedot!V948</v>
      </c>
      <c r="CA55" t="str">
        <f t="shared" si="46"/>
        <v>Tiedot!V950</v>
      </c>
      <c r="CB55" t="str">
        <f t="shared" si="47"/>
        <v>Tiedot!V954</v>
      </c>
      <c r="CC55" s="185" t="str">
        <f t="shared" ca="1" si="48"/>
        <v/>
      </c>
      <c r="CD55" s="185" t="str">
        <f t="shared" ca="1" si="49"/>
        <v/>
      </c>
      <c r="CE55" s="185" t="str">
        <f t="shared" ca="1" si="50"/>
        <v/>
      </c>
      <c r="CF55" s="185" t="str">
        <f t="shared" ca="1" si="51"/>
        <v/>
      </c>
      <c r="CG55" s="185" t="str">
        <f t="shared" ca="1" si="52"/>
        <v/>
      </c>
      <c r="CH55" s="185" t="str">
        <f t="shared" ca="1" si="53"/>
        <v/>
      </c>
      <c r="CI55" s="185" t="str">
        <f t="shared" ca="1" si="54"/>
        <v/>
      </c>
      <c r="CJ55" s="185" t="str">
        <f t="shared" ca="1" si="55"/>
        <v/>
      </c>
      <c r="CK55">
        <f>CK48+1</f>
        <v>13</v>
      </c>
      <c r="CL55" s="206" t="s">
        <v>141</v>
      </c>
      <c r="CM55" s="207" t="str">
        <f t="shared" ca="1" si="56"/>
        <v>Tiedot!V152</v>
      </c>
      <c r="CN55" t="s">
        <v>115</v>
      </c>
      <c r="CO55" t="str">
        <f t="shared" si="82"/>
        <v>Tiedot!AW938</v>
      </c>
      <c r="CP55" t="str">
        <f t="shared" si="83"/>
        <v>Tiedot!AW940</v>
      </c>
      <c r="CQ55" t="str">
        <f t="shared" si="84"/>
        <v>Tiedot!AW942</v>
      </c>
      <c r="CR55" t="str">
        <f t="shared" si="85"/>
        <v>Tiedot!AW944</v>
      </c>
      <c r="CS55" t="str">
        <f t="shared" si="86"/>
        <v>Tiedot!AW946</v>
      </c>
      <c r="CT55" t="str">
        <f t="shared" si="87"/>
        <v>Tiedot!AW948</v>
      </c>
      <c r="CU55" t="str">
        <f t="shared" si="88"/>
        <v>Tiedot!AW950</v>
      </c>
      <c r="CV55" t="str">
        <f t="shared" si="89"/>
        <v>Tiedot!AW954</v>
      </c>
      <c r="CW55" s="184">
        <f t="shared" ca="1" si="14"/>
        <v>0</v>
      </c>
      <c r="CX55" s="184">
        <f t="shared" ca="1" si="15"/>
        <v>0</v>
      </c>
      <c r="CY55" s="184">
        <f t="shared" ca="1" si="16"/>
        <v>0</v>
      </c>
      <c r="CZ55" s="184">
        <f t="shared" ca="1" si="17"/>
        <v>0</v>
      </c>
      <c r="DA55" s="184">
        <f t="shared" ca="1" si="18"/>
        <v>0</v>
      </c>
      <c r="DB55" s="184">
        <f t="shared" ca="1" si="19"/>
        <v>0</v>
      </c>
      <c r="DC55" s="184">
        <f t="shared" ca="1" si="20"/>
        <v>0</v>
      </c>
      <c r="DD55" s="191">
        <f t="shared" ca="1" si="21"/>
        <v>0</v>
      </c>
      <c r="DE55" s="191" t="str">
        <f t="shared" ca="1" si="78"/>
        <v/>
      </c>
      <c r="DF55" s="172"/>
      <c r="DG55" t="str">
        <f t="shared" ca="1" si="57"/>
        <v>Tiedot!AW152</v>
      </c>
      <c r="DI55" s="172" t="s">
        <v>116</v>
      </c>
      <c r="DJ55">
        <f>DJ48+1</f>
        <v>13</v>
      </c>
      <c r="DK55" t="str">
        <f t="shared" si="74"/>
        <v>CU13</v>
      </c>
      <c r="DM55" s="191" t="str">
        <f t="shared" ca="1" si="58"/>
        <v/>
      </c>
      <c r="DN55" s="185" t="str">
        <f t="shared" ca="1" si="59"/>
        <v/>
      </c>
      <c r="DP55" s="172" t="s">
        <v>136</v>
      </c>
      <c r="DQ55" t="str">
        <f t="shared" si="90"/>
        <v>Tiedot!AU954</v>
      </c>
      <c r="DR55" t="str">
        <f t="shared" si="91"/>
        <v>Tiedot!AU953</v>
      </c>
      <c r="DS55">
        <f t="shared" ca="1" si="60"/>
        <v>0</v>
      </c>
      <c r="DT55">
        <f t="shared" ca="1" si="61"/>
        <v>0</v>
      </c>
      <c r="DV55" t="str">
        <f t="shared" ca="1" si="62"/>
        <v/>
      </c>
      <c r="DW55">
        <f t="shared" ca="1" si="73"/>
        <v>0</v>
      </c>
      <c r="DX55" s="202" t="s">
        <v>138</v>
      </c>
      <c r="DY55" s="172" t="s">
        <v>137</v>
      </c>
      <c r="DZ55" t="str">
        <f t="shared" si="92"/>
        <v>Tiedot!AN954</v>
      </c>
      <c r="EA55">
        <f t="shared" ca="1" si="70"/>
        <v>0</v>
      </c>
      <c r="EB55" s="172" t="str">
        <f t="shared" si="93"/>
        <v>Tiedot!AO954</v>
      </c>
      <c r="EC55">
        <f t="shared" ca="1" si="71"/>
        <v>0</v>
      </c>
      <c r="ED55" t="s">
        <v>140</v>
      </c>
      <c r="EE55" t="str">
        <f t="shared" si="94"/>
        <v>Tiedot!AH954</v>
      </c>
      <c r="EF55">
        <f t="shared" ca="1" si="63"/>
        <v>0</v>
      </c>
      <c r="EG55" t="str">
        <f t="shared" ca="1" si="64"/>
        <v/>
      </c>
      <c r="EH55" t="e">
        <f t="shared" ca="1" si="65"/>
        <v>#REF!</v>
      </c>
      <c r="EI55" s="172" t="s">
        <v>151</v>
      </c>
      <c r="EJ55" t="str">
        <f t="shared" si="66"/>
        <v>Tiedot!AM954</v>
      </c>
      <c r="EL55" t="str">
        <f t="shared" ca="1" si="95"/>
        <v/>
      </c>
      <c r="EN55">
        <f t="shared" si="72"/>
        <v>952</v>
      </c>
    </row>
    <row r="56" spans="1:144" x14ac:dyDescent="0.2">
      <c r="A56" s="74">
        <f t="shared" si="67"/>
        <v>41</v>
      </c>
      <c r="B56" s="75">
        <f t="shared" si="29"/>
        <v>0</v>
      </c>
      <c r="C56" s="76">
        <f t="shared" si="30"/>
        <v>0</v>
      </c>
      <c r="D56" s="77">
        <f t="shared" si="31"/>
        <v>0</v>
      </c>
      <c r="E56" s="77">
        <f t="shared" si="32"/>
        <v>0</v>
      </c>
      <c r="F56" s="78">
        <f t="shared" si="33"/>
        <v>0</v>
      </c>
      <c r="G56" s="169" t="str">
        <f t="shared" ca="1" si="97"/>
        <v/>
      </c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212">
        <f t="shared" si="76"/>
        <v>0</v>
      </c>
      <c r="AC56">
        <f t="shared" si="81"/>
        <v>41</v>
      </c>
      <c r="AD56" s="19">
        <v>51</v>
      </c>
      <c r="AE56" s="19">
        <f>Tiedot!B971</f>
        <v>0</v>
      </c>
      <c r="AF56" s="19">
        <f>Tiedot!C971</f>
        <v>0</v>
      </c>
      <c r="AG56" s="19">
        <f>Tiedot!D971</f>
        <v>0</v>
      </c>
      <c r="AH56" s="19">
        <f>Tiedot!E971</f>
        <v>0</v>
      </c>
      <c r="AI56" s="19">
        <f>Tiedot!F971</f>
        <v>0</v>
      </c>
      <c r="AJ56" s="19">
        <f>Tiedot!G971</f>
        <v>0</v>
      </c>
      <c r="AK56" s="19">
        <f>Tiedot!H971</f>
        <v>0</v>
      </c>
      <c r="AL56" s="19">
        <f>Tiedot!I971</f>
        <v>0</v>
      </c>
      <c r="AM56" s="19" t="str">
        <f>Tiedot!J971</f>
        <v/>
      </c>
      <c r="AN56" s="19" t="str">
        <f>Tiedot!K971</f>
        <v/>
      </c>
      <c r="AO56" s="19">
        <f>Tiedot!L971</f>
        <v>0</v>
      </c>
      <c r="AP56" s="19">
        <f>Tiedot!M971</f>
        <v>0</v>
      </c>
      <c r="AQ56" s="19">
        <f>Tiedot!N971</f>
        <v>0</v>
      </c>
      <c r="AR56" s="19">
        <f t="shared" ca="1" si="34"/>
        <v>0</v>
      </c>
      <c r="AS56" s="19">
        <f t="shared" ca="1" si="68"/>
        <v>0</v>
      </c>
      <c r="AT56" s="19">
        <f t="shared" ca="1" si="69"/>
        <v>0</v>
      </c>
      <c r="AU56" s="19">
        <f t="shared" si="35"/>
        <v>0</v>
      </c>
      <c r="AV56" s="19">
        <f t="shared" si="36"/>
        <v>0</v>
      </c>
      <c r="AW56" s="19">
        <f>Tiedot!B972</f>
        <v>0</v>
      </c>
      <c r="AX56" s="19">
        <f>Tiedot!C972</f>
        <v>0</v>
      </c>
      <c r="AY56" s="19">
        <f>Tiedot!D972</f>
        <v>0</v>
      </c>
      <c r="AZ56" s="19">
        <f>Tiedot!E972</f>
        <v>0</v>
      </c>
      <c r="BA56" s="19">
        <f>Tiedot!F972</f>
        <v>0</v>
      </c>
      <c r="BB56" s="19">
        <f>Tiedot!G972</f>
        <v>0</v>
      </c>
      <c r="BC56" s="19">
        <f>Tiedot!H972</f>
        <v>0</v>
      </c>
      <c r="BD56" s="19">
        <f>Tiedot!I972</f>
        <v>0</v>
      </c>
      <c r="BF56" s="29">
        <f>Tiedot!P971</f>
        <v>0</v>
      </c>
      <c r="BH56" s="19" t="e">
        <f>IF(SUM(Tiedot!#REF!)&gt;0, Tiedot!#REF!, "")</f>
        <v>#REF!</v>
      </c>
      <c r="BJ56">
        <f t="shared" si="37"/>
        <v>957</v>
      </c>
      <c r="BK56">
        <f t="shared" ref="BK56:BO57" si="98">BJ56+2</f>
        <v>959</v>
      </c>
      <c r="BL56">
        <f t="shared" si="98"/>
        <v>961</v>
      </c>
      <c r="BM56">
        <f t="shared" si="98"/>
        <v>963</v>
      </c>
      <c r="BN56">
        <f t="shared" si="98"/>
        <v>965</v>
      </c>
      <c r="BO56">
        <f t="shared" si="98"/>
        <v>967</v>
      </c>
      <c r="BP56">
        <f t="shared" si="38"/>
        <v>969</v>
      </c>
      <c r="BQ56">
        <f t="shared" si="75"/>
        <v>973</v>
      </c>
      <c r="BS56" s="186" t="str">
        <f t="shared" ca="1" si="39"/>
        <v/>
      </c>
      <c r="BT56" t="s">
        <v>111</v>
      </c>
      <c r="BU56" t="str">
        <f t="shared" si="40"/>
        <v>Tiedot!V957</v>
      </c>
      <c r="BV56" t="str">
        <f t="shared" si="41"/>
        <v>Tiedot!V959</v>
      </c>
      <c r="BW56" t="str">
        <f t="shared" si="42"/>
        <v>Tiedot!V961</v>
      </c>
      <c r="BX56" t="str">
        <f t="shared" si="43"/>
        <v>Tiedot!V963</v>
      </c>
      <c r="BY56" t="str">
        <f t="shared" si="44"/>
        <v>Tiedot!V965</v>
      </c>
      <c r="BZ56" t="str">
        <f t="shared" si="45"/>
        <v>Tiedot!V967</v>
      </c>
      <c r="CA56" t="str">
        <f t="shared" si="46"/>
        <v>Tiedot!V969</v>
      </c>
      <c r="CB56" t="str">
        <f t="shared" si="47"/>
        <v>Tiedot!V973</v>
      </c>
      <c r="CC56" s="185" t="str">
        <f t="shared" ca="1" si="48"/>
        <v/>
      </c>
      <c r="CD56" s="185" t="str">
        <f t="shared" ca="1" si="49"/>
        <v/>
      </c>
      <c r="CE56" s="185" t="str">
        <f t="shared" ca="1" si="50"/>
        <v/>
      </c>
      <c r="CF56" s="185" t="str">
        <f t="shared" ca="1" si="51"/>
        <v/>
      </c>
      <c r="CG56" s="185" t="str">
        <f t="shared" ca="1" si="52"/>
        <v/>
      </c>
      <c r="CH56" s="185" t="str">
        <f t="shared" ca="1" si="53"/>
        <v/>
      </c>
      <c r="CI56" s="185" t="str">
        <f t="shared" ca="1" si="54"/>
        <v/>
      </c>
      <c r="CJ56" s="185" t="str">
        <f t="shared" ca="1" si="55"/>
        <v/>
      </c>
      <c r="CK56">
        <f>CK55</f>
        <v>13</v>
      </c>
      <c r="CL56" s="206" t="s">
        <v>142</v>
      </c>
      <c r="CM56" s="207" t="str">
        <f t="shared" ca="1" si="56"/>
        <v>Tiedot!V156</v>
      </c>
      <c r="CN56" t="s">
        <v>115</v>
      </c>
      <c r="CO56" t="str">
        <f t="shared" si="82"/>
        <v>Tiedot!AW957</v>
      </c>
      <c r="CP56" t="str">
        <f t="shared" si="83"/>
        <v>Tiedot!AW959</v>
      </c>
      <c r="CQ56" t="str">
        <f t="shared" si="84"/>
        <v>Tiedot!AW961</v>
      </c>
      <c r="CR56" t="str">
        <f t="shared" si="85"/>
        <v>Tiedot!AW963</v>
      </c>
      <c r="CS56" t="str">
        <f t="shared" si="86"/>
        <v>Tiedot!AW965</v>
      </c>
      <c r="CT56" t="str">
        <f t="shared" si="87"/>
        <v>Tiedot!AW967</v>
      </c>
      <c r="CU56" t="str">
        <f t="shared" si="88"/>
        <v>Tiedot!AW969</v>
      </c>
      <c r="CV56" t="str">
        <f t="shared" si="89"/>
        <v>Tiedot!AW973</v>
      </c>
      <c r="CW56" s="184">
        <f t="shared" ca="1" si="14"/>
        <v>0</v>
      </c>
      <c r="CX56" s="184">
        <f t="shared" ca="1" si="15"/>
        <v>0</v>
      </c>
      <c r="CY56" s="184">
        <f t="shared" ca="1" si="16"/>
        <v>0</v>
      </c>
      <c r="CZ56" s="184">
        <f t="shared" ca="1" si="17"/>
        <v>0</v>
      </c>
      <c r="DA56" s="184">
        <f t="shared" ca="1" si="18"/>
        <v>0</v>
      </c>
      <c r="DB56" s="184">
        <f t="shared" ca="1" si="19"/>
        <v>0</v>
      </c>
      <c r="DC56" s="184">
        <f t="shared" ca="1" si="20"/>
        <v>0</v>
      </c>
      <c r="DD56" s="191">
        <f t="shared" ca="1" si="21"/>
        <v>0</v>
      </c>
      <c r="DE56" s="191" t="str">
        <f t="shared" ca="1" si="78"/>
        <v/>
      </c>
      <c r="DF56" s="172"/>
      <c r="DG56" t="str">
        <f t="shared" ca="1" si="57"/>
        <v>Tiedot!AW156</v>
      </c>
      <c r="DI56" s="172" t="s">
        <v>117</v>
      </c>
      <c r="DJ56">
        <f>DJ55</f>
        <v>13</v>
      </c>
      <c r="DK56" t="str">
        <f t="shared" si="74"/>
        <v>CV13</v>
      </c>
      <c r="DM56" s="191" t="str">
        <f t="shared" ca="1" si="58"/>
        <v/>
      </c>
      <c r="DN56" s="185" t="str">
        <f t="shared" ca="1" si="59"/>
        <v/>
      </c>
      <c r="DP56" s="172" t="s">
        <v>136</v>
      </c>
      <c r="DQ56" t="str">
        <f t="shared" si="90"/>
        <v>Tiedot!AU973</v>
      </c>
      <c r="DR56" t="str">
        <f t="shared" si="91"/>
        <v>Tiedot!AU972</v>
      </c>
      <c r="DS56">
        <f t="shared" ca="1" si="60"/>
        <v>0</v>
      </c>
      <c r="DT56">
        <f t="shared" ca="1" si="61"/>
        <v>0</v>
      </c>
      <c r="DV56" t="str">
        <f t="shared" ca="1" si="62"/>
        <v/>
      </c>
      <c r="DW56">
        <f t="shared" ca="1" si="73"/>
        <v>0</v>
      </c>
      <c r="DX56" s="202" t="s">
        <v>138</v>
      </c>
      <c r="DY56" s="172" t="s">
        <v>137</v>
      </c>
      <c r="DZ56" t="str">
        <f t="shared" si="92"/>
        <v>Tiedot!AN973</v>
      </c>
      <c r="EA56">
        <f t="shared" ca="1" si="70"/>
        <v>0</v>
      </c>
      <c r="EB56" s="172" t="str">
        <f t="shared" si="93"/>
        <v>Tiedot!AO973</v>
      </c>
      <c r="EC56">
        <f t="shared" ca="1" si="71"/>
        <v>0</v>
      </c>
      <c r="ED56" t="s">
        <v>140</v>
      </c>
      <c r="EE56" t="str">
        <f t="shared" si="94"/>
        <v>Tiedot!AH973</v>
      </c>
      <c r="EF56">
        <f t="shared" ca="1" si="63"/>
        <v>0</v>
      </c>
      <c r="EG56" t="str">
        <f t="shared" ca="1" si="64"/>
        <v/>
      </c>
      <c r="EH56" t="e">
        <f t="shared" ca="1" si="65"/>
        <v>#REF!</v>
      </c>
      <c r="EI56" s="172" t="s">
        <v>151</v>
      </c>
      <c r="EJ56" t="str">
        <f t="shared" si="66"/>
        <v>Tiedot!AM973</v>
      </c>
      <c r="EL56" t="str">
        <f t="shared" ca="1" si="95"/>
        <v/>
      </c>
      <c r="EN56">
        <f t="shared" si="72"/>
        <v>971</v>
      </c>
    </row>
    <row r="57" spans="1:144" ht="13.5" thickBot="1" x14ac:dyDescent="0.25">
      <c r="A57" s="74">
        <f t="shared" si="67"/>
        <v>42</v>
      </c>
      <c r="B57" s="79">
        <f t="shared" si="29"/>
        <v>0</v>
      </c>
      <c r="C57" s="80">
        <f t="shared" si="30"/>
        <v>0</v>
      </c>
      <c r="D57" s="81">
        <f t="shared" si="31"/>
        <v>0</v>
      </c>
      <c r="E57" s="81">
        <f t="shared" si="32"/>
        <v>0</v>
      </c>
      <c r="F57" s="82">
        <f t="shared" si="33"/>
        <v>0</v>
      </c>
      <c r="G57" s="169" t="str">
        <f t="shared" ca="1" si="97"/>
        <v/>
      </c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212">
        <f t="shared" si="76"/>
        <v>0</v>
      </c>
      <c r="AC57">
        <f t="shared" si="81"/>
        <v>42</v>
      </c>
      <c r="AD57" s="22">
        <v>52</v>
      </c>
      <c r="AE57" s="22">
        <f>Tiedot!B990</f>
        <v>0</v>
      </c>
      <c r="AF57" s="22">
        <f>Tiedot!C990</f>
        <v>0</v>
      </c>
      <c r="AG57" s="22">
        <f>Tiedot!D990</f>
        <v>0</v>
      </c>
      <c r="AH57" s="22">
        <f>Tiedot!E990</f>
        <v>0</v>
      </c>
      <c r="AI57" s="22">
        <f>Tiedot!F990</f>
        <v>0</v>
      </c>
      <c r="AJ57" s="22">
        <f>Tiedot!G990</f>
        <v>0</v>
      </c>
      <c r="AK57" s="22">
        <f>Tiedot!H990</f>
        <v>0</v>
      </c>
      <c r="AL57" s="22">
        <f>Tiedot!I990</f>
        <v>0</v>
      </c>
      <c r="AM57" s="22" t="str">
        <f>Tiedot!J990</f>
        <v/>
      </c>
      <c r="AN57" s="22" t="str">
        <f>Tiedot!K990</f>
        <v/>
      </c>
      <c r="AO57" s="22">
        <f>Tiedot!L990</f>
        <v>0</v>
      </c>
      <c r="AP57" s="22">
        <f>Tiedot!M990</f>
        <v>0</v>
      </c>
      <c r="AQ57" s="22">
        <f>Tiedot!N990</f>
        <v>0</v>
      </c>
      <c r="AR57" s="22">
        <f t="shared" ca="1" si="34"/>
        <v>0</v>
      </c>
      <c r="AS57" s="19">
        <f t="shared" ca="1" si="68"/>
        <v>0</v>
      </c>
      <c r="AT57" s="19">
        <f t="shared" ca="1" si="69"/>
        <v>0</v>
      </c>
      <c r="AU57" s="19">
        <f t="shared" si="35"/>
        <v>0</v>
      </c>
      <c r="AV57" s="19">
        <f t="shared" si="36"/>
        <v>0</v>
      </c>
      <c r="AW57" s="22">
        <f>Tiedot!B991</f>
        <v>0</v>
      </c>
      <c r="AX57" s="22">
        <f>Tiedot!C991</f>
        <v>0</v>
      </c>
      <c r="AY57" s="22">
        <f>Tiedot!D991</f>
        <v>0</v>
      </c>
      <c r="AZ57" s="22">
        <f>Tiedot!E991</f>
        <v>0</v>
      </c>
      <c r="BA57" s="22">
        <f>Tiedot!F991</f>
        <v>0</v>
      </c>
      <c r="BB57" s="22">
        <f>Tiedot!G991</f>
        <v>0</v>
      </c>
      <c r="BC57" s="22">
        <f>Tiedot!H991</f>
        <v>0</v>
      </c>
      <c r="BD57" s="22">
        <f>Tiedot!I991</f>
        <v>0</v>
      </c>
      <c r="BF57" s="201">
        <f>Tiedot!P990</f>
        <v>0</v>
      </c>
      <c r="BH57" s="22" t="e">
        <f>IF(SUM(Tiedot!#REF!)&gt;0, Tiedot!#REF!, "")</f>
        <v>#REF!</v>
      </c>
      <c r="BJ57">
        <f t="shared" si="37"/>
        <v>976</v>
      </c>
      <c r="BK57">
        <f t="shared" si="98"/>
        <v>978</v>
      </c>
      <c r="BL57">
        <f t="shared" si="98"/>
        <v>980</v>
      </c>
      <c r="BM57">
        <f t="shared" si="98"/>
        <v>982</v>
      </c>
      <c r="BN57">
        <f t="shared" si="98"/>
        <v>984</v>
      </c>
      <c r="BO57">
        <f t="shared" si="98"/>
        <v>986</v>
      </c>
      <c r="BP57">
        <f t="shared" si="38"/>
        <v>988</v>
      </c>
      <c r="BQ57">
        <f t="shared" si="75"/>
        <v>992</v>
      </c>
      <c r="BS57" s="187" t="str">
        <f t="shared" ca="1" si="39"/>
        <v/>
      </c>
      <c r="BT57" t="s">
        <v>111</v>
      </c>
      <c r="BU57" t="str">
        <f t="shared" si="40"/>
        <v>Tiedot!V976</v>
      </c>
      <c r="BV57" t="str">
        <f t="shared" si="41"/>
        <v>Tiedot!V978</v>
      </c>
      <c r="BW57" t="str">
        <f t="shared" si="42"/>
        <v>Tiedot!V980</v>
      </c>
      <c r="BX57" t="str">
        <f t="shared" si="43"/>
        <v>Tiedot!V982</v>
      </c>
      <c r="BY57" t="str">
        <f t="shared" si="44"/>
        <v>Tiedot!V984</v>
      </c>
      <c r="BZ57" t="str">
        <f t="shared" si="45"/>
        <v>Tiedot!V986</v>
      </c>
      <c r="CA57" t="str">
        <f t="shared" si="46"/>
        <v>Tiedot!V988</v>
      </c>
      <c r="CB57" t="str">
        <f t="shared" si="47"/>
        <v>Tiedot!V992</v>
      </c>
      <c r="CC57" s="185" t="str">
        <f t="shared" ca="1" si="48"/>
        <v/>
      </c>
      <c r="CD57" s="185" t="str">
        <f t="shared" ca="1" si="49"/>
        <v/>
      </c>
      <c r="CE57" s="185" t="str">
        <f t="shared" ca="1" si="50"/>
        <v/>
      </c>
      <c r="CF57" s="185" t="str">
        <f t="shared" ca="1" si="51"/>
        <v/>
      </c>
      <c r="CG57" s="185" t="str">
        <f t="shared" ca="1" si="52"/>
        <v/>
      </c>
      <c r="CH57" s="185" t="str">
        <f t="shared" ca="1" si="53"/>
        <v/>
      </c>
      <c r="CI57" s="185" t="str">
        <f t="shared" ca="1" si="54"/>
        <v/>
      </c>
      <c r="CJ57" s="185" t="str">
        <f t="shared" ca="1" si="55"/>
        <v/>
      </c>
      <c r="CK57">
        <f>CK55</f>
        <v>13</v>
      </c>
      <c r="CL57" s="206" t="s">
        <v>143</v>
      </c>
      <c r="CM57" s="207" t="str">
        <f t="shared" ca="1" si="56"/>
        <v/>
      </c>
      <c r="CN57" t="s">
        <v>115</v>
      </c>
      <c r="CO57" t="str">
        <f t="shared" si="82"/>
        <v>Tiedot!AW976</v>
      </c>
      <c r="CP57" t="str">
        <f t="shared" si="83"/>
        <v>Tiedot!AW978</v>
      </c>
      <c r="CQ57" t="str">
        <f t="shared" si="84"/>
        <v>Tiedot!AW980</v>
      </c>
      <c r="CR57" t="str">
        <f t="shared" si="85"/>
        <v>Tiedot!AW982</v>
      </c>
      <c r="CS57" t="str">
        <f t="shared" si="86"/>
        <v>Tiedot!AW984</v>
      </c>
      <c r="CT57" t="str">
        <f t="shared" si="87"/>
        <v>Tiedot!AW986</v>
      </c>
      <c r="CU57" t="str">
        <f t="shared" si="88"/>
        <v>Tiedot!AW988</v>
      </c>
      <c r="CV57" t="str">
        <f t="shared" si="89"/>
        <v>Tiedot!AW992</v>
      </c>
      <c r="CW57" s="184">
        <f t="shared" ca="1" si="14"/>
        <v>0</v>
      </c>
      <c r="CX57" s="184">
        <f t="shared" ca="1" si="15"/>
        <v>0</v>
      </c>
      <c r="CY57" s="184">
        <f t="shared" ca="1" si="16"/>
        <v>0</v>
      </c>
      <c r="CZ57" s="184">
        <f t="shared" ca="1" si="17"/>
        <v>0</v>
      </c>
      <c r="DA57" s="184">
        <f t="shared" ca="1" si="18"/>
        <v>0</v>
      </c>
      <c r="DB57" s="184">
        <f t="shared" ca="1" si="19"/>
        <v>0</v>
      </c>
      <c r="DC57" s="184">
        <f t="shared" ca="1" si="20"/>
        <v>0</v>
      </c>
      <c r="DD57" s="191">
        <f t="shared" ca="1" si="21"/>
        <v>0</v>
      </c>
      <c r="DE57" s="199" t="str">
        <f t="shared" ca="1" si="78"/>
        <v/>
      </c>
      <c r="DF57" s="172"/>
      <c r="DG57">
        <f t="shared" ca="1" si="57"/>
        <v>0</v>
      </c>
      <c r="DI57" s="172" t="s">
        <v>118</v>
      </c>
      <c r="DJ57">
        <f>DJ55</f>
        <v>13</v>
      </c>
      <c r="DK57" t="str">
        <f t="shared" si="74"/>
        <v>CW13</v>
      </c>
      <c r="DM57" s="199" t="str">
        <f t="shared" ca="1" si="58"/>
        <v/>
      </c>
      <c r="DN57" s="200" t="str">
        <f t="shared" ca="1" si="59"/>
        <v/>
      </c>
      <c r="DP57" s="172" t="s">
        <v>136</v>
      </c>
      <c r="DQ57" t="str">
        <f t="shared" si="90"/>
        <v>Tiedot!AU992</v>
      </c>
      <c r="DR57" t="str">
        <f t="shared" si="91"/>
        <v>Tiedot!AU991</v>
      </c>
      <c r="DS57">
        <f t="shared" ca="1" si="60"/>
        <v>0</v>
      </c>
      <c r="DT57">
        <f t="shared" ca="1" si="61"/>
        <v>0</v>
      </c>
      <c r="DV57" s="183" t="str">
        <f t="shared" ca="1" si="62"/>
        <v/>
      </c>
      <c r="DW57" s="183">
        <f t="shared" ca="1" si="73"/>
        <v>0</v>
      </c>
      <c r="DX57" s="202" t="s">
        <v>138</v>
      </c>
      <c r="DY57" s="172" t="s">
        <v>137</v>
      </c>
      <c r="DZ57" t="str">
        <f t="shared" si="92"/>
        <v>Tiedot!AN992</v>
      </c>
      <c r="EA57">
        <f t="shared" ca="1" si="70"/>
        <v>0</v>
      </c>
      <c r="EB57" s="172" t="str">
        <f t="shared" si="93"/>
        <v>Tiedot!AO992</v>
      </c>
      <c r="EC57">
        <f t="shared" ca="1" si="71"/>
        <v>0</v>
      </c>
      <c r="ED57" t="s">
        <v>140</v>
      </c>
      <c r="EE57" t="str">
        <f t="shared" si="94"/>
        <v>Tiedot!AH992</v>
      </c>
      <c r="EF57">
        <f t="shared" ca="1" si="63"/>
        <v>0</v>
      </c>
      <c r="EG57" s="183" t="str">
        <f t="shared" ca="1" si="64"/>
        <v/>
      </c>
      <c r="EH57" s="183" t="e">
        <f t="shared" ca="1" si="65"/>
        <v>#REF!</v>
      </c>
      <c r="EI57" s="172" t="s">
        <v>151</v>
      </c>
      <c r="EJ57" t="str">
        <f t="shared" si="66"/>
        <v>Tiedot!AM992</v>
      </c>
      <c r="EL57" t="str">
        <f t="shared" ca="1" si="95"/>
        <v/>
      </c>
      <c r="EN57">
        <f t="shared" si="72"/>
        <v>990</v>
      </c>
    </row>
    <row r="58" spans="1:144" x14ac:dyDescent="0.2">
      <c r="A58" s="83" t="s">
        <v>66</v>
      </c>
      <c r="B58" s="84">
        <f>AU58</f>
        <v>0</v>
      </c>
      <c r="C58" s="85">
        <f>AV58</f>
        <v>0</v>
      </c>
      <c r="D58" s="225">
        <f>AO58</f>
        <v>0</v>
      </c>
      <c r="E58" s="225">
        <f>AP58</f>
        <v>0</v>
      </c>
      <c r="F58" s="86">
        <f>AQ58</f>
        <v>0</v>
      </c>
      <c r="G58" s="170">
        <f ca="1">SUM(G6:G57)</f>
        <v>0</v>
      </c>
      <c r="H58" s="19"/>
      <c r="I58" s="19"/>
      <c r="J58" s="19"/>
      <c r="K58" s="19"/>
      <c r="L58" s="19"/>
      <c r="M58" s="19"/>
      <c r="N58" s="19"/>
      <c r="O58" s="19"/>
      <c r="P58" s="19"/>
      <c r="Q58" s="19"/>
      <c r="AD58" s="23" t="s">
        <v>17</v>
      </c>
      <c r="AE58" s="19">
        <f>SUM(AE6:AE57)</f>
        <v>0</v>
      </c>
      <c r="AF58" s="19">
        <f t="shared" ref="AF58:AL58" si="99">SUM(AF6:AF57)</f>
        <v>0</v>
      </c>
      <c r="AG58" s="19">
        <f t="shared" si="99"/>
        <v>0</v>
      </c>
      <c r="AH58" s="19">
        <f t="shared" si="99"/>
        <v>0</v>
      </c>
      <c r="AI58" s="19">
        <f t="shared" si="99"/>
        <v>0</v>
      </c>
      <c r="AJ58" s="19">
        <f t="shared" si="99"/>
        <v>0</v>
      </c>
      <c r="AK58" s="19">
        <f t="shared" si="99"/>
        <v>0</v>
      </c>
      <c r="AL58" s="19">
        <f t="shared" si="99"/>
        <v>0</v>
      </c>
      <c r="AM58" s="19" t="str">
        <f>IF(SUM(AM6:AM57)&gt;0, AVERAGE(AM6:AM57), "")</f>
        <v/>
      </c>
      <c r="AN58" s="19" t="str">
        <f>IF(SUM(AN6:AN57)&gt;0, AVERAGE(AN6:AN57), "")</f>
        <v/>
      </c>
      <c r="AO58" s="19">
        <f>SUM(AO6:AO57)</f>
        <v>0</v>
      </c>
      <c r="AP58" s="19">
        <f>SUM(AP6:AP57)</f>
        <v>0</v>
      </c>
      <c r="AQ58" s="19">
        <f>SUM(AQ6:AQ57)</f>
        <v>0</v>
      </c>
      <c r="AR58" s="19">
        <f ca="1">SUM(AR6:AR57)</f>
        <v>0</v>
      </c>
      <c r="AS58" s="33">
        <f ca="1">SUM(AO58:AR58)</f>
        <v>0</v>
      </c>
      <c r="AT58" s="33"/>
      <c r="AU58" s="33">
        <f t="shared" si="35"/>
        <v>0</v>
      </c>
      <c r="AV58" s="33">
        <f>AL58-AU58*60</f>
        <v>0</v>
      </c>
      <c r="AW58" s="19">
        <f>SUM(AW6:AW57)</f>
        <v>0</v>
      </c>
      <c r="AX58" s="19">
        <f t="shared" ref="AX58:BD58" si="100">SUM(AX6:AX57)</f>
        <v>0</v>
      </c>
      <c r="AY58" s="19">
        <f t="shared" si="100"/>
        <v>0</v>
      </c>
      <c r="AZ58" s="19">
        <f t="shared" si="100"/>
        <v>0</v>
      </c>
      <c r="BA58" s="19">
        <f t="shared" si="100"/>
        <v>0</v>
      </c>
      <c r="BB58" s="19">
        <f t="shared" si="100"/>
        <v>0</v>
      </c>
      <c r="BC58" s="19">
        <f t="shared" si="100"/>
        <v>0</v>
      </c>
      <c r="BD58" s="19">
        <f t="shared" si="100"/>
        <v>0</v>
      </c>
      <c r="BF58" s="29">
        <f>SUM(BF6:BF57)</f>
        <v>0</v>
      </c>
      <c r="BH58" s="19" t="e">
        <f>AVERAGE(BH6:BH57)</f>
        <v>#REF!</v>
      </c>
      <c r="BS58" s="186" t="e">
        <f ca="1">AVERAGE(BS6:BS57)</f>
        <v>#DIV/0!</v>
      </c>
      <c r="CI58" s="178"/>
      <c r="CJ58" s="178"/>
      <c r="CK58">
        <f>CK55</f>
        <v>13</v>
      </c>
      <c r="CL58" s="206" t="s">
        <v>144</v>
      </c>
      <c r="CM58" s="207" t="str">
        <f t="shared" ca="1" si="56"/>
        <v/>
      </c>
      <c r="CN58" s="178"/>
      <c r="DE58" s="191" t="e">
        <f ca="1">AVERAGE(DE6:DE57)</f>
        <v>#DIV/0!</v>
      </c>
      <c r="DF58" s="172"/>
      <c r="DG58">
        <f t="shared" ca="1" si="57"/>
        <v>0</v>
      </c>
      <c r="DI58" s="172" t="s">
        <v>119</v>
      </c>
      <c r="DJ58">
        <f>DJ55</f>
        <v>13</v>
      </c>
      <c r="DK58" t="str">
        <f t="shared" si="74"/>
        <v>CX13</v>
      </c>
      <c r="DM58" s="191">
        <f ca="1">SUM(DM6:DM57)</f>
        <v>0</v>
      </c>
      <c r="DN58" s="185">
        <f ca="1">SUM(DN6:DN57)</f>
        <v>0</v>
      </c>
      <c r="DV58" s="203">
        <f ca="1">SUM(DV6:DV57)</f>
        <v>0</v>
      </c>
      <c r="DW58" s="203">
        <f ca="1">SUM(DW6:DW57)</f>
        <v>0</v>
      </c>
      <c r="EG58">
        <f ca="1">SUM(EG6:EG57)</f>
        <v>0</v>
      </c>
      <c r="EH58" s="203" t="e">
        <f ca="1">AVERAGE(EH6:EH57)</f>
        <v>#REF!</v>
      </c>
    </row>
    <row r="59" spans="1:144" x14ac:dyDescent="0.2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AD59" s="23" t="s">
        <v>14</v>
      </c>
      <c r="AE59" s="19">
        <f>INT(AE58/60)</f>
        <v>0</v>
      </c>
      <c r="AF59" s="19">
        <f t="shared" ref="AF59:AL59" si="101">INT(AF58/60)</f>
        <v>0</v>
      </c>
      <c r="AG59" s="19">
        <f t="shared" si="101"/>
        <v>0</v>
      </c>
      <c r="AH59" s="19">
        <f t="shared" si="101"/>
        <v>0</v>
      </c>
      <c r="AI59" s="19">
        <f t="shared" si="101"/>
        <v>0</v>
      </c>
      <c r="AJ59" s="19">
        <f t="shared" si="101"/>
        <v>0</v>
      </c>
      <c r="AK59" s="19">
        <f t="shared" si="101"/>
        <v>0</v>
      </c>
      <c r="AL59" s="19">
        <f t="shared" si="101"/>
        <v>0</v>
      </c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  <c r="AY59" s="19"/>
      <c r="AZ59" s="19"/>
      <c r="BA59" s="19"/>
      <c r="BB59" s="19"/>
      <c r="BC59" s="19"/>
      <c r="BD59" s="19"/>
      <c r="BH59" t="e">
        <f>SUM(BH6:BH57)/51</f>
        <v>#REF!</v>
      </c>
      <c r="CK59">
        <f>CK55</f>
        <v>13</v>
      </c>
      <c r="CL59" s="206" t="s">
        <v>145</v>
      </c>
      <c r="CM59" s="207" t="str">
        <f t="shared" ca="1" si="56"/>
        <v/>
      </c>
      <c r="DF59" s="172"/>
      <c r="DG59">
        <f t="shared" ca="1" si="57"/>
        <v>0</v>
      </c>
      <c r="DI59" s="172" t="s">
        <v>120</v>
      </c>
      <c r="DJ59">
        <f>DJ55</f>
        <v>13</v>
      </c>
      <c r="DK59" t="str">
        <f t="shared" si="74"/>
        <v>CY13</v>
      </c>
      <c r="DM59" s="191" t="e">
        <f ca="1">AVERAGE(DM6:DM57)</f>
        <v>#DIV/0!</v>
      </c>
      <c r="DN59" s="185" t="e">
        <f ca="1">AVERAGE(DN6:DN57)</f>
        <v>#DIV/0!</v>
      </c>
      <c r="DV59" s="203" t="e">
        <f ca="1">AVERAGE(DV6:DV57)</f>
        <v>#DIV/0!</v>
      </c>
      <c r="DW59" s="203">
        <f ca="1">AVERAGE(DW6:DW57)</f>
        <v>0</v>
      </c>
      <c r="EG59" t="e">
        <f ca="1">AVERAGE(EG6:EG57)</f>
        <v>#DIV/0!</v>
      </c>
    </row>
    <row r="60" spans="1:144" x14ac:dyDescent="0.2">
      <c r="A60" s="19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AD60" s="23"/>
      <c r="AE60" s="19"/>
      <c r="AF60" s="19"/>
      <c r="AG60" s="19"/>
      <c r="AH60" s="19"/>
      <c r="AI60" s="19"/>
      <c r="AJ60" s="19"/>
      <c r="AK60" s="19"/>
      <c r="AL60" s="19"/>
      <c r="AM60" s="19"/>
      <c r="AN60" s="19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BD60" s="19"/>
      <c r="CK60">
        <f>CK55</f>
        <v>13</v>
      </c>
      <c r="CL60" s="206" t="s">
        <v>146</v>
      </c>
      <c r="CM60" s="207" t="str">
        <f t="shared" ca="1" si="56"/>
        <v/>
      </c>
      <c r="DF60" s="172"/>
      <c r="DG60">
        <f t="shared" ca="1" si="57"/>
        <v>0</v>
      </c>
      <c r="DI60" s="172" t="s">
        <v>148</v>
      </c>
      <c r="DJ60">
        <f>DJ55</f>
        <v>13</v>
      </c>
      <c r="DK60" t="str">
        <f t="shared" si="74"/>
        <v>CZ13</v>
      </c>
    </row>
    <row r="61" spans="1:144" x14ac:dyDescent="0.2">
      <c r="A61" s="19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AD61" s="23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  <c r="BD61" s="19"/>
      <c r="CK61">
        <f>CK55</f>
        <v>13</v>
      </c>
      <c r="CL61" s="206" t="s">
        <v>147</v>
      </c>
      <c r="CM61" s="207" t="str">
        <f t="shared" ca="1" si="56"/>
        <v/>
      </c>
      <c r="DF61" s="172"/>
      <c r="DG61">
        <f t="shared" ca="1" si="57"/>
        <v>0</v>
      </c>
      <c r="DI61" s="172" t="s">
        <v>149</v>
      </c>
      <c r="DJ61">
        <f>DJ55</f>
        <v>13</v>
      </c>
      <c r="DK61" t="str">
        <f t="shared" si="74"/>
        <v>DA13</v>
      </c>
    </row>
    <row r="62" spans="1:144" x14ac:dyDescent="0.2">
      <c r="A62" s="19"/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AD62" s="23" t="s">
        <v>15</v>
      </c>
      <c r="AE62" s="19">
        <f>AE58-AE59*60</f>
        <v>0</v>
      </c>
      <c r="AF62" s="19">
        <f t="shared" ref="AF62:AL62" si="102">AF58-AF59*60</f>
        <v>0</v>
      </c>
      <c r="AG62" s="19">
        <f t="shared" si="102"/>
        <v>0</v>
      </c>
      <c r="AH62" s="19">
        <f t="shared" si="102"/>
        <v>0</v>
      </c>
      <c r="AI62" s="19">
        <f t="shared" si="102"/>
        <v>0</v>
      </c>
      <c r="AJ62" s="19">
        <f t="shared" si="102"/>
        <v>0</v>
      </c>
      <c r="AK62" s="19">
        <f t="shared" si="102"/>
        <v>0</v>
      </c>
      <c r="AL62" s="19">
        <f t="shared" si="102"/>
        <v>0</v>
      </c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CK62">
        <f>CK55+1</f>
        <v>14</v>
      </c>
      <c r="CL62" s="206" t="s">
        <v>141</v>
      </c>
      <c r="CM62" s="207" t="str">
        <f t="shared" ca="1" si="56"/>
        <v>Tiedot!V171</v>
      </c>
      <c r="DF62" s="172"/>
      <c r="DG62" t="str">
        <f t="shared" ca="1" si="57"/>
        <v>Tiedot!AW171</v>
      </c>
      <c r="DI62" s="172" t="s">
        <v>116</v>
      </c>
      <c r="DJ62">
        <f>DJ55+1</f>
        <v>14</v>
      </c>
      <c r="DK62" t="str">
        <f t="shared" si="74"/>
        <v>CU14</v>
      </c>
    </row>
    <row r="63" spans="1:144" ht="13.5" thickBot="1" x14ac:dyDescent="0.25">
      <c r="A63" s="19"/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  <c r="AQ63" s="19"/>
      <c r="AR63" s="19"/>
      <c r="AS63" s="19"/>
      <c r="AT63" s="19"/>
      <c r="AU63" s="19"/>
      <c r="AV63" s="19"/>
      <c r="AW63" s="19"/>
      <c r="AX63" s="19"/>
      <c r="AY63" s="19"/>
      <c r="AZ63" s="19"/>
      <c r="BA63" s="19"/>
      <c r="BB63" s="19"/>
      <c r="BC63" s="19"/>
      <c r="BD63" s="19"/>
      <c r="CK63">
        <f>CK62</f>
        <v>14</v>
      </c>
      <c r="CL63" s="206" t="s">
        <v>142</v>
      </c>
      <c r="CM63" s="207" t="str">
        <f t="shared" ca="1" si="56"/>
        <v>Tiedot!V175</v>
      </c>
      <c r="DF63" s="172"/>
      <c r="DG63" t="str">
        <f t="shared" ca="1" si="57"/>
        <v>Tiedot!AW175</v>
      </c>
      <c r="DI63" s="172" t="s">
        <v>117</v>
      </c>
      <c r="DJ63">
        <f>DJ62</f>
        <v>14</v>
      </c>
      <c r="DK63" t="str">
        <f t="shared" si="74"/>
        <v>CV14</v>
      </c>
    </row>
    <row r="64" spans="1:144" ht="13.5" thickBot="1" x14ac:dyDescent="0.25">
      <c r="A64" s="87"/>
      <c r="B64" s="88"/>
      <c r="C64" s="88"/>
      <c r="D64" s="88"/>
      <c r="E64" s="88"/>
      <c r="F64" s="88"/>
      <c r="G64" s="88"/>
      <c r="H64" s="88"/>
      <c r="I64" s="88"/>
      <c r="J64" s="88"/>
      <c r="K64" s="88"/>
      <c r="L64" s="88"/>
      <c r="M64" s="89" t="s">
        <v>26</v>
      </c>
      <c r="N64" s="90"/>
      <c r="O64" s="90"/>
      <c r="P64" s="90"/>
      <c r="Q64" s="91"/>
      <c r="T64" s="198" t="s">
        <v>110</v>
      </c>
      <c r="U64" s="197"/>
      <c r="W64" s="198"/>
      <c r="X64" s="222"/>
      <c r="Y64" s="223"/>
      <c r="AD64" s="24" t="s">
        <v>21</v>
      </c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25"/>
      <c r="AU64" s="25"/>
      <c r="AV64" s="25"/>
      <c r="AW64" s="25" t="s">
        <v>16</v>
      </c>
      <c r="AX64" s="25"/>
      <c r="AY64" s="25"/>
      <c r="AZ64" s="25"/>
      <c r="BA64" s="25"/>
      <c r="BB64" s="25"/>
      <c r="BC64" s="25"/>
      <c r="BD64" s="25"/>
      <c r="CK64">
        <f>CK62</f>
        <v>14</v>
      </c>
      <c r="CL64" s="206" t="s">
        <v>143</v>
      </c>
      <c r="CM64" s="207" t="str">
        <f t="shared" ca="1" si="56"/>
        <v/>
      </c>
      <c r="DF64" s="172"/>
      <c r="DG64">
        <f t="shared" ca="1" si="57"/>
        <v>0</v>
      </c>
      <c r="DI64" s="172" t="s">
        <v>118</v>
      </c>
      <c r="DJ64">
        <f>DJ62</f>
        <v>14</v>
      </c>
      <c r="DK64" t="str">
        <f t="shared" si="74"/>
        <v>CW14</v>
      </c>
    </row>
    <row r="65" spans="1:115" ht="13.5" thickBot="1" x14ac:dyDescent="0.25">
      <c r="A65" s="92"/>
      <c r="B65" s="93"/>
      <c r="C65" s="93"/>
      <c r="D65" s="93"/>
      <c r="E65" s="93"/>
      <c r="F65" s="93"/>
      <c r="G65" s="93"/>
      <c r="H65" s="93"/>
      <c r="I65" s="93"/>
      <c r="J65" s="93"/>
      <c r="K65" s="93"/>
      <c r="L65" s="93"/>
      <c r="M65" s="70"/>
      <c r="N65" s="73" t="s">
        <v>14</v>
      </c>
      <c r="O65" s="73" t="s">
        <v>15</v>
      </c>
      <c r="P65" s="73" t="s">
        <v>16</v>
      </c>
      <c r="Q65" s="73" t="s">
        <v>5</v>
      </c>
      <c r="AD65" s="26" t="s">
        <v>23</v>
      </c>
      <c r="AE65" s="27">
        <v>1</v>
      </c>
      <c r="AF65" s="27">
        <v>2</v>
      </c>
      <c r="AG65" s="27">
        <v>3</v>
      </c>
      <c r="AH65" s="27">
        <v>4</v>
      </c>
      <c r="AI65" s="27">
        <v>5</v>
      </c>
      <c r="AJ65" s="27">
        <v>6</v>
      </c>
      <c r="AK65" s="27">
        <v>7</v>
      </c>
      <c r="AL65" s="21" t="s">
        <v>17</v>
      </c>
      <c r="AM65" s="21" t="s">
        <v>58</v>
      </c>
      <c r="AN65" s="21" t="s">
        <v>59</v>
      </c>
      <c r="AO65" s="21" t="str">
        <f>Start!D27</f>
        <v>Ju</v>
      </c>
      <c r="AP65" s="21" t="str">
        <f>Start!E27</f>
        <v>Hi</v>
      </c>
      <c r="AQ65" s="21" t="str">
        <f>Start!F27</f>
        <v>Su</v>
      </c>
      <c r="AR65" s="174" t="s">
        <v>109</v>
      </c>
      <c r="AS65" s="21" t="s">
        <v>65</v>
      </c>
      <c r="AT65" s="21" t="s">
        <v>67</v>
      </c>
      <c r="AU65" s="21" t="s">
        <v>14</v>
      </c>
      <c r="AV65" s="21" t="s">
        <v>15</v>
      </c>
      <c r="AW65" s="27">
        <v>1</v>
      </c>
      <c r="AX65" s="27">
        <v>2</v>
      </c>
      <c r="AY65" s="27">
        <v>3</v>
      </c>
      <c r="AZ65" s="27">
        <v>4</v>
      </c>
      <c r="BA65" s="27">
        <v>5</v>
      </c>
      <c r="BB65" s="27">
        <v>6</v>
      </c>
      <c r="BC65" s="27">
        <v>7</v>
      </c>
      <c r="BD65" s="27" t="s">
        <v>24</v>
      </c>
      <c r="CK65">
        <f>CK62</f>
        <v>14</v>
      </c>
      <c r="CL65" s="206" t="s">
        <v>144</v>
      </c>
      <c r="CM65" s="207" t="str">
        <f t="shared" ca="1" si="56"/>
        <v/>
      </c>
      <c r="DF65" s="172"/>
      <c r="DG65">
        <f t="shared" ca="1" si="57"/>
        <v>0</v>
      </c>
      <c r="DI65" s="172" t="s">
        <v>119</v>
      </c>
      <c r="DJ65">
        <f>DJ62</f>
        <v>14</v>
      </c>
      <c r="DK65" t="str">
        <f t="shared" si="74"/>
        <v>CX14</v>
      </c>
    </row>
    <row r="66" spans="1:115" x14ac:dyDescent="0.2">
      <c r="A66" s="94">
        <v>1</v>
      </c>
      <c r="B66" s="95" t="str">
        <f>Start!B19</f>
        <v>Peruskestävyys</v>
      </c>
      <c r="C66" s="95"/>
      <c r="D66" s="95"/>
      <c r="E66" s="95"/>
      <c r="F66" s="96"/>
      <c r="G66" s="96"/>
      <c r="H66" s="96"/>
      <c r="I66" s="96"/>
      <c r="J66" s="96"/>
      <c r="K66" s="96"/>
      <c r="L66" s="97"/>
      <c r="M66" s="73">
        <v>1</v>
      </c>
      <c r="N66" s="98">
        <f>AE59</f>
        <v>0</v>
      </c>
      <c r="O66" s="209">
        <f>AE62</f>
        <v>0</v>
      </c>
      <c r="P66" s="98">
        <f>AW58</f>
        <v>0</v>
      </c>
      <c r="Q66" s="99"/>
      <c r="T66" s="192">
        <f ca="1">N75</f>
        <v>0</v>
      </c>
      <c r="U66" s="193" t="str">
        <f>O75</f>
        <v xml:space="preserve"> min/pv</v>
      </c>
      <c r="W66" s="215"/>
      <c r="X66" s="216"/>
      <c r="Y66" s="217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  <c r="BC66" s="19"/>
      <c r="BD66" s="19"/>
      <c r="CK66">
        <f>CK62</f>
        <v>14</v>
      </c>
      <c r="CL66" s="206" t="s">
        <v>145</v>
      </c>
      <c r="CM66" s="207" t="str">
        <f t="shared" ca="1" si="56"/>
        <v/>
      </c>
      <c r="DF66" s="172"/>
      <c r="DG66">
        <f t="shared" ca="1" si="57"/>
        <v>0</v>
      </c>
      <c r="DI66" s="172" t="s">
        <v>120</v>
      </c>
      <c r="DJ66">
        <f>DJ62</f>
        <v>14</v>
      </c>
      <c r="DK66" t="str">
        <f t="shared" si="74"/>
        <v>CY14</v>
      </c>
    </row>
    <row r="67" spans="1:115" x14ac:dyDescent="0.2">
      <c r="A67" s="100">
        <v>2</v>
      </c>
      <c r="B67" s="101" t="str">
        <f>Start!B20</f>
        <v>Vauhtikestävyys</v>
      </c>
      <c r="C67" s="101"/>
      <c r="D67" s="101"/>
      <c r="E67" s="101"/>
      <c r="F67" s="102"/>
      <c r="G67" s="102"/>
      <c r="H67" s="102"/>
      <c r="I67" s="102"/>
      <c r="J67" s="102"/>
      <c r="K67" s="102"/>
      <c r="L67" s="103"/>
      <c r="M67" s="73">
        <v>2</v>
      </c>
      <c r="N67" s="98">
        <f>AF59</f>
        <v>0</v>
      </c>
      <c r="O67" s="209">
        <f>AF62</f>
        <v>0</v>
      </c>
      <c r="P67" s="98">
        <f>AX58</f>
        <v>0</v>
      </c>
      <c r="Q67" s="104"/>
      <c r="T67" s="196">
        <f ca="1">P75</f>
        <v>0</v>
      </c>
      <c r="U67" s="193" t="str">
        <f>Q75</f>
        <v xml:space="preserve"> km/pv</v>
      </c>
      <c r="W67" s="215"/>
      <c r="X67" s="218"/>
      <c r="Y67" s="2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  <c r="BD67" s="19"/>
      <c r="CK67">
        <f>CK62</f>
        <v>14</v>
      </c>
      <c r="CL67" s="206" t="s">
        <v>146</v>
      </c>
      <c r="CM67" s="207" t="str">
        <f t="shared" ca="1" si="56"/>
        <v/>
      </c>
      <c r="DF67" s="172"/>
      <c r="DG67">
        <f t="shared" ca="1" si="57"/>
        <v>0</v>
      </c>
      <c r="DI67" s="172" t="s">
        <v>148</v>
      </c>
      <c r="DJ67">
        <f>DJ62</f>
        <v>14</v>
      </c>
      <c r="DK67" t="str">
        <f t="shared" si="74"/>
        <v>CZ14</v>
      </c>
    </row>
    <row r="68" spans="1:115" x14ac:dyDescent="0.2">
      <c r="A68" s="105">
        <v>3</v>
      </c>
      <c r="B68" s="101" t="str">
        <f>Start!B21</f>
        <v>Maksimikestävyys</v>
      </c>
      <c r="C68" s="101"/>
      <c r="D68" s="101"/>
      <c r="E68" s="101"/>
      <c r="F68" s="102"/>
      <c r="G68" s="102"/>
      <c r="H68" s="102"/>
      <c r="I68" s="102"/>
      <c r="J68" s="102"/>
      <c r="K68" s="102"/>
      <c r="L68" s="103"/>
      <c r="M68" s="73">
        <v>3</v>
      </c>
      <c r="N68" s="98">
        <f>AG59</f>
        <v>0</v>
      </c>
      <c r="O68" s="209">
        <f>AG62</f>
        <v>0</v>
      </c>
      <c r="P68" s="98">
        <f>AY58</f>
        <v>0</v>
      </c>
      <c r="Q68" s="104"/>
      <c r="T68" s="195" t="e">
        <f ca="1">BS58</f>
        <v>#DIV/0!</v>
      </c>
      <c r="U68" s="193" t="s">
        <v>112</v>
      </c>
      <c r="W68" s="215"/>
      <c r="X68" s="220"/>
      <c r="Y68" s="221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19"/>
      <c r="BD68" s="19"/>
      <c r="CK68">
        <f>CK62</f>
        <v>14</v>
      </c>
      <c r="CL68" s="206" t="s">
        <v>147</v>
      </c>
      <c r="CM68" s="207" t="str">
        <f t="shared" ca="1" si="56"/>
        <v/>
      </c>
      <c r="DF68" s="172"/>
      <c r="DG68">
        <f t="shared" ca="1" si="57"/>
        <v>0</v>
      </c>
      <c r="DI68" s="172" t="s">
        <v>149</v>
      </c>
      <c r="DJ68">
        <f>DJ62</f>
        <v>14</v>
      </c>
      <c r="DK68" t="str">
        <f t="shared" si="74"/>
        <v>DA14</v>
      </c>
    </row>
    <row r="69" spans="1:115" x14ac:dyDescent="0.2">
      <c r="A69" s="106">
        <v>4</v>
      </c>
      <c r="B69" s="101" t="str">
        <f>Start!B22</f>
        <v>Lihaskunto/aerobiset voimaharjoitteet</v>
      </c>
      <c r="C69" s="101"/>
      <c r="D69" s="101"/>
      <c r="E69" s="101"/>
      <c r="F69" s="102"/>
      <c r="G69" s="102"/>
      <c r="H69" s="102"/>
      <c r="I69" s="102"/>
      <c r="J69" s="102"/>
      <c r="K69" s="102"/>
      <c r="L69" s="103"/>
      <c r="M69" s="73">
        <v>4</v>
      </c>
      <c r="N69" s="98">
        <f>AH59</f>
        <v>0</v>
      </c>
      <c r="O69" s="209">
        <f>AH62</f>
        <v>0</v>
      </c>
      <c r="P69" s="98">
        <f>AZ58</f>
        <v>0</v>
      </c>
      <c r="Q69" s="104"/>
      <c r="T69" s="196"/>
      <c r="U69" s="193"/>
      <c r="W69" s="215"/>
      <c r="X69" s="224"/>
      <c r="Y69" s="221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CK69">
        <f>CK62+1</f>
        <v>15</v>
      </c>
      <c r="CL69" s="206" t="s">
        <v>141</v>
      </c>
      <c r="CM69" s="207" t="str">
        <f t="shared" ca="1" si="56"/>
        <v>Tiedot!V190</v>
      </c>
      <c r="DF69" s="172"/>
      <c r="DG69" t="str">
        <f t="shared" ca="1" si="57"/>
        <v>Tiedot!AW190</v>
      </c>
      <c r="DI69" s="172" t="s">
        <v>116</v>
      </c>
      <c r="DJ69">
        <f>DJ62+1</f>
        <v>15</v>
      </c>
      <c r="DK69" t="str">
        <f t="shared" si="74"/>
        <v>CU15</v>
      </c>
    </row>
    <row r="70" spans="1:115" x14ac:dyDescent="0.2">
      <c r="A70" s="107">
        <v>5</v>
      </c>
      <c r="B70" s="101" t="str">
        <f>Start!B23</f>
        <v>maksimisyke- ja anaerobiset voimaharjoitteet</v>
      </c>
      <c r="C70" s="101"/>
      <c r="D70" s="101"/>
      <c r="E70" s="101"/>
      <c r="F70" s="102"/>
      <c r="G70" s="102"/>
      <c r="H70" s="102"/>
      <c r="I70" s="102"/>
      <c r="J70" s="102"/>
      <c r="K70" s="102"/>
      <c r="L70" s="103"/>
      <c r="M70" s="73">
        <v>5</v>
      </c>
      <c r="N70" s="98">
        <f>AI59</f>
        <v>0</v>
      </c>
      <c r="O70" s="209">
        <f>AI62</f>
        <v>0</v>
      </c>
      <c r="P70" s="98">
        <f>BA58</f>
        <v>0</v>
      </c>
      <c r="Q70" s="104"/>
      <c r="T70" s="196"/>
      <c r="U70" s="193"/>
      <c r="W70" s="215"/>
      <c r="X70" s="226"/>
      <c r="Y70" s="227"/>
      <c r="AD70" s="19"/>
      <c r="AE70" s="19" t="s">
        <v>25</v>
      </c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  <c r="AY70" s="19"/>
      <c r="AZ70" s="19"/>
      <c r="BA70" s="19"/>
      <c r="BB70" s="19"/>
      <c r="BC70" s="19"/>
      <c r="BD70" s="19"/>
      <c r="CK70">
        <f>CK69</f>
        <v>15</v>
      </c>
      <c r="CL70" s="206" t="s">
        <v>142</v>
      </c>
      <c r="CM70" s="207" t="str">
        <f t="shared" ca="1" si="56"/>
        <v>Tiedot!V194</v>
      </c>
      <c r="DF70" s="172"/>
      <c r="DG70" t="str">
        <f t="shared" ca="1" si="57"/>
        <v>Tiedot!AW194</v>
      </c>
      <c r="DI70" s="172" t="s">
        <v>117</v>
      </c>
      <c r="DJ70">
        <f>DJ69</f>
        <v>15</v>
      </c>
      <c r="DK70" t="str">
        <f t="shared" si="74"/>
        <v>CV15</v>
      </c>
    </row>
    <row r="71" spans="1:115" x14ac:dyDescent="0.2">
      <c r="A71" s="108">
        <v>6</v>
      </c>
      <c r="B71" s="109" t="str">
        <f>Start!B24</f>
        <v>Liikkuvuus- ja koordinaatio</v>
      </c>
      <c r="C71" s="109"/>
      <c r="D71" s="109"/>
      <c r="E71" s="109"/>
      <c r="F71" s="110"/>
      <c r="G71" s="110"/>
      <c r="H71" s="110"/>
      <c r="I71" s="110"/>
      <c r="J71" s="110"/>
      <c r="K71" s="110"/>
      <c r="L71" s="111"/>
      <c r="M71" s="73">
        <v>6</v>
      </c>
      <c r="N71" s="98">
        <f>AJ59</f>
        <v>0</v>
      </c>
      <c r="O71" s="209">
        <f>AJ62</f>
        <v>0</v>
      </c>
      <c r="P71" s="98">
        <f>BB58</f>
        <v>0</v>
      </c>
      <c r="Q71" s="112"/>
      <c r="T71" s="192"/>
      <c r="U71" s="193"/>
      <c r="AD71" s="19"/>
      <c r="AE71" s="19" t="s">
        <v>27</v>
      </c>
      <c r="AF71" s="32">
        <f ca="1">NOW()</f>
        <v>42672.410919560185</v>
      </c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CK71">
        <f>CK69</f>
        <v>15</v>
      </c>
      <c r="CL71" s="206" t="s">
        <v>143</v>
      </c>
      <c r="CM71" s="207" t="str">
        <f t="shared" ref="CM71:CM135" ca="1" si="103">INDIRECT(CL71&amp;CK71)</f>
        <v/>
      </c>
      <c r="DF71" s="172"/>
      <c r="DG71">
        <f t="shared" ref="DG71:DG135" ca="1" si="104">INDIRECT(DK71)</f>
        <v>0</v>
      </c>
      <c r="DI71" s="172" t="s">
        <v>118</v>
      </c>
      <c r="DJ71">
        <f>DJ69</f>
        <v>15</v>
      </c>
      <c r="DK71" t="str">
        <f t="shared" si="74"/>
        <v>CW15</v>
      </c>
    </row>
    <row r="72" spans="1:115" x14ac:dyDescent="0.2">
      <c r="A72" s="236">
        <v>7</v>
      </c>
      <c r="B72" s="109" t="s">
        <v>163</v>
      </c>
      <c r="C72" s="109"/>
      <c r="D72" s="109"/>
      <c r="E72" s="109"/>
      <c r="F72" s="110"/>
      <c r="G72" s="110"/>
      <c r="H72" s="110"/>
      <c r="I72" s="110"/>
      <c r="J72" s="110"/>
      <c r="K72" s="110"/>
      <c r="L72" s="110"/>
      <c r="M72" s="73">
        <v>7</v>
      </c>
      <c r="N72" s="98">
        <f>AK59</f>
        <v>0</v>
      </c>
      <c r="O72" s="209">
        <f>AK62</f>
        <v>0</v>
      </c>
      <c r="P72" s="98">
        <f>BC58</f>
        <v>0</v>
      </c>
      <c r="Q72" s="112"/>
      <c r="T72" s="192"/>
      <c r="U72" s="193"/>
      <c r="AD72" s="19"/>
      <c r="AE72" s="19"/>
      <c r="AF72" s="32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  <c r="AY72" s="19"/>
      <c r="AZ72" s="19"/>
      <c r="BA72" s="19"/>
      <c r="BB72" s="19"/>
      <c r="BC72" s="19"/>
      <c r="BD72" s="19"/>
      <c r="CL72" s="206"/>
      <c r="CM72" s="207"/>
      <c r="DF72" s="172"/>
      <c r="DI72" s="172"/>
    </row>
    <row r="73" spans="1:115" x14ac:dyDescent="0.2">
      <c r="A73" s="113"/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70" t="s">
        <v>18</v>
      </c>
      <c r="N73" s="70">
        <f>AL59</f>
        <v>0</v>
      </c>
      <c r="O73" s="115">
        <f>AL62</f>
        <v>0</v>
      </c>
      <c r="P73" s="70">
        <f>SUM(P66:P71)</f>
        <v>0</v>
      </c>
      <c r="Q73" s="115">
        <f ca="1">AS58</f>
        <v>0</v>
      </c>
      <c r="T73" s="194"/>
      <c r="U73" s="210"/>
      <c r="AD73" s="19"/>
      <c r="AE73" s="19" t="s">
        <v>28</v>
      </c>
      <c r="AF73" s="28">
        <f>Tiedot!A8</f>
        <v>42660</v>
      </c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  <c r="AY73" s="19"/>
      <c r="AZ73" s="19"/>
      <c r="BA73" s="19"/>
      <c r="BB73" s="19"/>
      <c r="BC73" s="19"/>
      <c r="BD73" s="19"/>
      <c r="BJ73" s="19"/>
      <c r="BK73" s="19"/>
      <c r="BL73" s="19"/>
      <c r="BM73" s="19"/>
      <c r="BN73" s="19"/>
      <c r="BO73" s="19"/>
      <c r="BP73" s="19"/>
      <c r="BQ73" s="19"/>
      <c r="BR73" s="19"/>
      <c r="BS73" s="19"/>
      <c r="BT73" s="19"/>
      <c r="BU73" s="19"/>
      <c r="BV73" s="19"/>
      <c r="BW73" s="19"/>
      <c r="BX73" s="19"/>
      <c r="BY73" s="19"/>
      <c r="CK73">
        <f>CK69</f>
        <v>15</v>
      </c>
      <c r="CL73" s="206" t="s">
        <v>144</v>
      </c>
      <c r="CM73" s="207" t="str">
        <f t="shared" ca="1" si="103"/>
        <v/>
      </c>
      <c r="DF73" s="172"/>
      <c r="DG73">
        <f t="shared" ca="1" si="104"/>
        <v>0</v>
      </c>
      <c r="DI73" s="172" t="s">
        <v>119</v>
      </c>
      <c r="DJ73">
        <f>DJ69</f>
        <v>15</v>
      </c>
      <c r="DK73" t="str">
        <f t="shared" si="74"/>
        <v>CX15</v>
      </c>
    </row>
    <row r="74" spans="1:115" x14ac:dyDescent="0.2">
      <c r="A74" s="19"/>
      <c r="B74" s="19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16" t="s">
        <v>40</v>
      </c>
      <c r="N74" s="117"/>
      <c r="O74" s="118"/>
      <c r="P74" s="119"/>
      <c r="Q74" s="120"/>
      <c r="T74" s="195"/>
      <c r="U74" s="210"/>
      <c r="AD74" s="19"/>
      <c r="AE74" s="19" t="s">
        <v>29</v>
      </c>
      <c r="AF74" s="29">
        <f ca="1">AF71-AF73</f>
        <v>12.410919560184993</v>
      </c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  <c r="AY74" s="19"/>
      <c r="AZ74" s="19"/>
      <c r="BA74" s="19"/>
      <c r="BB74" s="19"/>
      <c r="BC74" s="19"/>
      <c r="BD74" s="19"/>
      <c r="BJ74" s="19"/>
      <c r="BK74" s="19"/>
      <c r="BL74" s="19"/>
      <c r="BM74" s="19"/>
      <c r="BN74" s="19"/>
      <c r="BO74" s="19"/>
      <c r="BP74" s="19"/>
      <c r="BQ74" s="19"/>
      <c r="BR74" s="19"/>
      <c r="BS74" s="19"/>
      <c r="BT74" s="19"/>
      <c r="BU74" s="19"/>
      <c r="BV74" s="19"/>
      <c r="BW74" s="19"/>
      <c r="BX74" s="19"/>
      <c r="BY74" s="19"/>
      <c r="CK74">
        <f>CK69</f>
        <v>15</v>
      </c>
      <c r="CL74" s="206" t="s">
        <v>145</v>
      </c>
      <c r="CM74" s="207" t="str">
        <f t="shared" ca="1" si="103"/>
        <v/>
      </c>
      <c r="DF74" s="172"/>
      <c r="DG74">
        <f t="shared" ca="1" si="104"/>
        <v>0</v>
      </c>
      <c r="DI74" s="172" t="s">
        <v>120</v>
      </c>
      <c r="DJ74">
        <f>DJ69</f>
        <v>15</v>
      </c>
      <c r="DK74" t="str">
        <f t="shared" si="74"/>
        <v>CY15</v>
      </c>
    </row>
    <row r="75" spans="1:115" x14ac:dyDescent="0.2">
      <c r="A75" s="19"/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16" t="s">
        <v>41</v>
      </c>
      <c r="N75" s="117">
        <f ca="1">AF76</f>
        <v>0</v>
      </c>
      <c r="O75" s="121" t="s">
        <v>36</v>
      </c>
      <c r="P75" s="122">
        <f ca="1">AF77</f>
        <v>0</v>
      </c>
      <c r="Q75" s="121" t="s">
        <v>37</v>
      </c>
      <c r="T75" s="196"/>
      <c r="U75" s="193"/>
      <c r="AD75" s="19"/>
      <c r="AE75" s="19" t="s">
        <v>22</v>
      </c>
      <c r="AF75" s="29">
        <f ca="1">AF74/7</f>
        <v>1.7729885085978563</v>
      </c>
      <c r="AG75" s="19"/>
      <c r="AH75" s="19"/>
      <c r="AI75" s="19"/>
      <c r="AJ75" s="19"/>
      <c r="AK75" s="1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9"/>
      <c r="BB75" s="19"/>
      <c r="BC75" s="19"/>
      <c r="BD75" s="19"/>
      <c r="BJ75" s="19"/>
      <c r="BK75" s="19"/>
      <c r="BL75" s="19"/>
      <c r="BM75" s="19"/>
      <c r="BN75" s="19"/>
      <c r="BO75" s="19"/>
      <c r="BP75" s="19"/>
      <c r="BQ75" s="19"/>
      <c r="BR75" s="19"/>
      <c r="BS75" s="19"/>
      <c r="BT75" s="19"/>
      <c r="BU75" s="19"/>
      <c r="BV75" s="19"/>
      <c r="BW75" s="19"/>
      <c r="BX75" s="19"/>
      <c r="BY75" s="19"/>
      <c r="CK75">
        <f>CK69</f>
        <v>15</v>
      </c>
      <c r="CL75" s="206" t="s">
        <v>146</v>
      </c>
      <c r="CM75" s="207" t="str">
        <f t="shared" ca="1" si="103"/>
        <v/>
      </c>
      <c r="DF75" s="172" t="s">
        <v>125</v>
      </c>
      <c r="DG75">
        <f t="shared" ca="1" si="104"/>
        <v>0</v>
      </c>
      <c r="DI75" s="172" t="s">
        <v>148</v>
      </c>
      <c r="DJ75">
        <f>DJ69</f>
        <v>15</v>
      </c>
      <c r="DK75" t="str">
        <f t="shared" ref="DK75:DK138" si="105">DI75&amp;DJ75</f>
        <v>CZ15</v>
      </c>
    </row>
    <row r="76" spans="1:115" x14ac:dyDescent="0.2">
      <c r="A76" s="19"/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16" t="s">
        <v>42</v>
      </c>
      <c r="N76" s="123" t="e">
        <f>(AE58+AF58+AG58)/(P66+P67+P68)</f>
        <v>#DIV/0!</v>
      </c>
      <c r="O76" s="121" t="s">
        <v>38</v>
      </c>
      <c r="P76" s="122" t="e">
        <f ca="1">Q73/(P66+P67+P68)</f>
        <v>#DIV/0!</v>
      </c>
      <c r="Q76" s="121" t="s">
        <v>39</v>
      </c>
      <c r="AD76" s="19"/>
      <c r="AE76" s="19" t="s">
        <v>30</v>
      </c>
      <c r="AF76" s="29">
        <f ca="1">AL58/AF74</f>
        <v>0</v>
      </c>
      <c r="AG76" s="23" t="s">
        <v>31</v>
      </c>
      <c r="AH76" s="19"/>
      <c r="AI76" s="19"/>
      <c r="AJ76" s="19"/>
      <c r="AK76" s="19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/>
      <c r="BB76" s="19"/>
      <c r="BC76" s="19"/>
      <c r="BD76" s="19"/>
      <c r="BJ76" s="19"/>
      <c r="BK76" s="19"/>
      <c r="BL76" s="19"/>
      <c r="BM76" s="19"/>
      <c r="BN76" s="19"/>
      <c r="BO76" s="19"/>
      <c r="BP76" s="19"/>
      <c r="BQ76" s="19"/>
      <c r="BR76" s="19"/>
      <c r="BS76" s="19"/>
      <c r="BT76" s="19"/>
      <c r="BU76" s="19"/>
      <c r="BV76" s="19"/>
      <c r="BW76" s="19"/>
      <c r="BX76" s="19"/>
      <c r="BY76" s="19"/>
      <c r="CK76">
        <f>CK69</f>
        <v>15</v>
      </c>
      <c r="CL76" s="206" t="s">
        <v>147</v>
      </c>
      <c r="CM76" s="207" t="str">
        <f t="shared" ca="1" si="103"/>
        <v/>
      </c>
      <c r="DF76" s="172"/>
      <c r="DG76">
        <f t="shared" ca="1" si="104"/>
        <v>0</v>
      </c>
      <c r="DI76" s="172" t="s">
        <v>149</v>
      </c>
      <c r="DJ76">
        <f>DJ69</f>
        <v>15</v>
      </c>
      <c r="DK76" t="str">
        <f t="shared" si="105"/>
        <v>DA15</v>
      </c>
    </row>
    <row r="77" spans="1:115" x14ac:dyDescent="0.2">
      <c r="A77" s="19"/>
      <c r="B77" s="19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16" t="s">
        <v>43</v>
      </c>
      <c r="N77" s="123" t="e">
        <f ca="1">AL58/G58</f>
        <v>#DIV/0!</v>
      </c>
      <c r="O77" s="121" t="s">
        <v>38</v>
      </c>
      <c r="P77" s="122" t="e">
        <f ca="1">Q73/G58</f>
        <v>#DIV/0!</v>
      </c>
      <c r="Q77" s="121" t="s">
        <v>39</v>
      </c>
      <c r="AD77" s="19"/>
      <c r="AE77" s="19"/>
      <c r="AF77" s="30">
        <f ca="1">AS58/AF74</f>
        <v>0</v>
      </c>
      <c r="AG77" s="23" t="s">
        <v>32</v>
      </c>
      <c r="AH77" s="19"/>
      <c r="AI77" s="19"/>
      <c r="AJ77" s="19"/>
      <c r="AK77" s="19"/>
      <c r="AL77" s="19"/>
      <c r="AM77" s="19"/>
      <c r="AN77" s="19"/>
      <c r="AO77" s="19"/>
      <c r="AP77" s="19"/>
      <c r="AQ77" s="19"/>
      <c r="AR77" s="19"/>
      <c r="AS77" s="19"/>
      <c r="AT77" s="19"/>
      <c r="AU77" s="19"/>
      <c r="AV77" s="19"/>
      <c r="AW77" s="19"/>
      <c r="AX77" s="19"/>
      <c r="AY77" s="19"/>
      <c r="AZ77" s="19"/>
      <c r="BA77" s="19"/>
      <c r="BB77" s="19"/>
      <c r="BC77" s="19"/>
      <c r="BD77" s="19"/>
      <c r="BJ77" s="19"/>
      <c r="BK77" s="19"/>
      <c r="BL77" s="19"/>
      <c r="BM77" s="19"/>
      <c r="BN77" s="19"/>
      <c r="BO77" s="19"/>
      <c r="BP77" s="19"/>
      <c r="BQ77" s="19"/>
      <c r="BR77" s="19"/>
      <c r="BS77" s="19"/>
      <c r="BT77" s="19"/>
      <c r="BU77" s="19"/>
      <c r="BV77" s="19"/>
      <c r="BW77" s="19"/>
      <c r="BX77" s="19"/>
      <c r="BY77" s="19"/>
      <c r="CK77">
        <f>CK69+1</f>
        <v>16</v>
      </c>
      <c r="CL77" s="206" t="s">
        <v>141</v>
      </c>
      <c r="CM77" s="207" t="str">
        <f t="shared" ca="1" si="103"/>
        <v>Tiedot!V209</v>
      </c>
      <c r="DF77" s="172"/>
      <c r="DG77" t="str">
        <f t="shared" ca="1" si="104"/>
        <v>Tiedot!AW209</v>
      </c>
      <c r="DI77" s="172" t="s">
        <v>116</v>
      </c>
      <c r="DJ77">
        <f>DJ69+1</f>
        <v>16</v>
      </c>
      <c r="DK77" t="str">
        <f t="shared" si="105"/>
        <v>CU16</v>
      </c>
    </row>
    <row r="78" spans="1:115" x14ac:dyDescent="0.2">
      <c r="A78" s="19"/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16" t="s">
        <v>44</v>
      </c>
      <c r="N78" s="123">
        <f ca="1">AF79</f>
        <v>0</v>
      </c>
      <c r="O78" s="121" t="s">
        <v>45</v>
      </c>
      <c r="P78" s="117">
        <f ca="1">AF80</f>
        <v>0</v>
      </c>
      <c r="Q78" s="121" t="s">
        <v>46</v>
      </c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  <c r="AW78" s="19"/>
      <c r="AX78" s="19"/>
      <c r="AY78" s="19"/>
      <c r="AZ78" s="19"/>
      <c r="BA78" s="19"/>
      <c r="BB78" s="19"/>
      <c r="BC78" s="19"/>
      <c r="BD78" s="19"/>
      <c r="BJ78" s="19"/>
      <c r="BK78" s="19"/>
      <c r="BL78" s="19"/>
      <c r="BM78" s="19"/>
      <c r="BN78" s="19"/>
      <c r="BO78" s="19"/>
      <c r="BP78" s="19"/>
      <c r="BQ78" s="19"/>
      <c r="BR78" s="19"/>
      <c r="BS78" s="19"/>
      <c r="BT78" s="19"/>
      <c r="BU78" s="19"/>
      <c r="BV78" s="19"/>
      <c r="BW78" s="19"/>
      <c r="BX78" s="19"/>
      <c r="BY78" s="19"/>
      <c r="CK78">
        <f>CK77</f>
        <v>16</v>
      </c>
      <c r="CL78" s="206" t="s">
        <v>142</v>
      </c>
      <c r="CM78" s="207" t="str">
        <f t="shared" ca="1" si="103"/>
        <v>Tiedot!V213</v>
      </c>
      <c r="DF78" s="172"/>
      <c r="DG78" t="str">
        <f t="shared" ca="1" si="104"/>
        <v>Tiedot!AW213</v>
      </c>
      <c r="DI78" s="172" t="s">
        <v>117</v>
      </c>
      <c r="DJ78">
        <f>DJ77</f>
        <v>16</v>
      </c>
      <c r="DK78" t="str">
        <f t="shared" si="105"/>
        <v>CV16</v>
      </c>
    </row>
    <row r="79" spans="1:115" x14ac:dyDescent="0.2">
      <c r="A79" s="19"/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17">
        <f ca="1">P78-W70</f>
        <v>0</v>
      </c>
      <c r="Q79" s="121" t="s">
        <v>156</v>
      </c>
      <c r="R79" s="228"/>
      <c r="AD79" s="19"/>
      <c r="AE79" s="19" t="s">
        <v>33</v>
      </c>
      <c r="AF79" s="29">
        <f ca="1">365*AF76/60</f>
        <v>0</v>
      </c>
      <c r="AG79" s="23" t="s">
        <v>34</v>
      </c>
      <c r="AH79" s="19"/>
      <c r="AI79" s="19"/>
      <c r="AJ79" s="19"/>
      <c r="AK79" s="1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/>
      <c r="AY79" s="19"/>
      <c r="AZ79" s="19"/>
      <c r="BA79" s="19"/>
      <c r="BB79" s="19"/>
      <c r="BC79" s="19"/>
      <c r="BD79" s="19"/>
      <c r="BJ79" s="19"/>
      <c r="BK79" s="19"/>
      <c r="BL79" s="19"/>
      <c r="BM79" s="19"/>
      <c r="BN79" s="19"/>
      <c r="BO79" s="19"/>
      <c r="BP79" s="19"/>
      <c r="BQ79" s="19"/>
      <c r="BR79" s="19"/>
      <c r="BS79" s="19"/>
      <c r="BT79" s="19"/>
      <c r="BU79" s="19"/>
      <c r="BV79" s="19"/>
      <c r="BW79" s="19"/>
      <c r="BX79" s="19"/>
      <c r="BY79" s="19"/>
      <c r="CK79">
        <f>CK77</f>
        <v>16</v>
      </c>
      <c r="CL79" s="206" t="s">
        <v>143</v>
      </c>
      <c r="CM79" s="207" t="str">
        <f t="shared" ca="1" si="103"/>
        <v/>
      </c>
      <c r="DF79" s="172"/>
      <c r="DG79">
        <f t="shared" ca="1" si="104"/>
        <v>0</v>
      </c>
      <c r="DI79" s="172" t="s">
        <v>118</v>
      </c>
      <c r="DJ79">
        <f>DJ77</f>
        <v>16</v>
      </c>
      <c r="DK79" t="str">
        <f t="shared" si="105"/>
        <v>CW16</v>
      </c>
    </row>
    <row r="80" spans="1:115" x14ac:dyDescent="0.2">
      <c r="A80" s="19"/>
      <c r="B80" s="19"/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AD80" s="19"/>
      <c r="AE80" s="19"/>
      <c r="AF80" s="29">
        <f ca="1">365*AF77</f>
        <v>0</v>
      </c>
      <c r="AG80" s="31" t="s">
        <v>35</v>
      </c>
      <c r="AH80" s="19"/>
      <c r="AI80" s="19"/>
      <c r="AJ80" s="19"/>
      <c r="AK80" s="1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AZ80" s="19"/>
      <c r="BA80" s="19"/>
      <c r="BB80" s="19"/>
      <c r="BC80" s="19"/>
      <c r="BD80" s="19"/>
      <c r="BJ80" s="19"/>
      <c r="BK80" s="19"/>
      <c r="BL80" s="19"/>
      <c r="BM80" s="19"/>
      <c r="BN80" s="19"/>
      <c r="BO80" s="19"/>
      <c r="BP80" s="19"/>
      <c r="BQ80" s="19"/>
      <c r="BR80" s="19"/>
      <c r="BS80" s="19"/>
      <c r="BT80" s="19"/>
      <c r="BU80" s="19"/>
      <c r="BV80" s="19"/>
      <c r="BW80" s="19"/>
      <c r="BX80" s="19"/>
      <c r="BY80" s="19"/>
      <c r="CK80">
        <f>CK77</f>
        <v>16</v>
      </c>
      <c r="CL80" s="206" t="s">
        <v>144</v>
      </c>
      <c r="CM80" s="207" t="str">
        <f t="shared" ca="1" si="103"/>
        <v/>
      </c>
      <c r="DF80" s="172"/>
      <c r="DG80">
        <f t="shared" ca="1" si="104"/>
        <v>0</v>
      </c>
      <c r="DI80" s="172" t="s">
        <v>119</v>
      </c>
      <c r="DJ80">
        <f>DJ77</f>
        <v>16</v>
      </c>
      <c r="DK80" t="str">
        <f t="shared" si="105"/>
        <v>CX16</v>
      </c>
    </row>
    <row r="81" spans="1:115" x14ac:dyDescent="0.2">
      <c r="A81" s="19"/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AD81" s="19"/>
      <c r="AE81" s="19"/>
      <c r="AF81" s="19"/>
      <c r="AG81" s="19"/>
      <c r="AH81" s="19"/>
      <c r="AI81" s="19"/>
      <c r="AJ81" s="19"/>
      <c r="AK81" s="19"/>
      <c r="AL81" s="19"/>
      <c r="AM81" s="19"/>
      <c r="AN81" s="19"/>
      <c r="AO81" s="19"/>
      <c r="AP81" s="19"/>
      <c r="AQ81" s="19"/>
      <c r="AR81" s="19"/>
      <c r="AS81" s="19"/>
      <c r="AT81" s="19"/>
      <c r="AU81" s="19"/>
      <c r="AV81" s="19"/>
      <c r="AW81" s="19"/>
      <c r="AX81" s="19"/>
      <c r="AY81" s="19"/>
      <c r="AZ81" s="19"/>
      <c r="BA81" s="19"/>
      <c r="BB81" s="19"/>
      <c r="BC81" s="19"/>
      <c r="BD81" s="19"/>
      <c r="BJ81" s="19"/>
      <c r="BK81" s="19"/>
      <c r="BL81" s="19"/>
      <c r="BM81" s="19"/>
      <c r="BN81" s="19"/>
      <c r="BO81" s="19"/>
      <c r="BP81" s="19"/>
      <c r="BQ81" s="19"/>
      <c r="BR81" s="19"/>
      <c r="BS81" s="19"/>
      <c r="BT81" s="19"/>
      <c r="BU81" s="19"/>
      <c r="BV81" s="19"/>
      <c r="BW81" s="19"/>
      <c r="BX81" s="19"/>
      <c r="BY81" s="19"/>
      <c r="CK81">
        <f>CK77</f>
        <v>16</v>
      </c>
      <c r="CL81" s="206" t="s">
        <v>145</v>
      </c>
      <c r="CM81" s="207" t="str">
        <f t="shared" ca="1" si="103"/>
        <v/>
      </c>
      <c r="DF81" s="172"/>
      <c r="DG81">
        <f t="shared" ca="1" si="104"/>
        <v>0</v>
      </c>
      <c r="DI81" s="172" t="s">
        <v>120</v>
      </c>
      <c r="DJ81">
        <f>DJ77</f>
        <v>16</v>
      </c>
      <c r="DK81" t="str">
        <f t="shared" si="105"/>
        <v>CY16</v>
      </c>
    </row>
    <row r="82" spans="1:115" x14ac:dyDescent="0.2">
      <c r="A82" s="19"/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  <c r="AY82" s="19"/>
      <c r="AZ82" s="19"/>
      <c r="BA82" s="19"/>
      <c r="BB82" s="19"/>
      <c r="BC82" s="19"/>
      <c r="BD82" s="19"/>
      <c r="BJ82" s="19"/>
      <c r="BK82" s="19"/>
      <c r="BL82" s="19"/>
      <c r="BM82" s="19"/>
      <c r="BN82" s="19"/>
      <c r="BO82" s="19"/>
      <c r="BP82" s="19"/>
      <c r="BQ82" s="19"/>
      <c r="BR82" s="19"/>
      <c r="BS82" s="19"/>
      <c r="BT82" s="19"/>
      <c r="BU82" s="19"/>
      <c r="BV82" s="19"/>
      <c r="BW82" s="19"/>
      <c r="BX82" s="19"/>
      <c r="BY82" s="19"/>
      <c r="CK82">
        <f>CK77</f>
        <v>16</v>
      </c>
      <c r="CL82" s="206" t="s">
        <v>146</v>
      </c>
      <c r="CM82" s="207" t="str">
        <f t="shared" ca="1" si="103"/>
        <v/>
      </c>
      <c r="DF82" s="172"/>
      <c r="DG82">
        <f t="shared" ca="1" si="104"/>
        <v>0</v>
      </c>
      <c r="DI82" s="172" t="s">
        <v>148</v>
      </c>
      <c r="DJ82">
        <f>DJ77</f>
        <v>16</v>
      </c>
      <c r="DK82" t="str">
        <f t="shared" si="105"/>
        <v>CZ16</v>
      </c>
    </row>
    <row r="83" spans="1:115" x14ac:dyDescent="0.2">
      <c r="A83" s="19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19"/>
      <c r="AV83" s="19"/>
      <c r="AW83" s="19"/>
      <c r="AX83" s="19"/>
      <c r="AY83" s="19"/>
      <c r="AZ83" s="19"/>
      <c r="BA83" s="19"/>
      <c r="BB83" s="19"/>
      <c r="BC83" s="19"/>
      <c r="BD83" s="19"/>
      <c r="BJ83" s="19"/>
      <c r="BK83" s="19"/>
      <c r="BL83" s="19"/>
      <c r="BM83" s="19"/>
      <c r="BN83" s="19"/>
      <c r="BO83" s="19"/>
      <c r="BP83" s="19"/>
      <c r="BQ83" s="19"/>
      <c r="BR83" s="19"/>
      <c r="BS83" s="19"/>
      <c r="BT83" s="19"/>
      <c r="BU83" s="19"/>
      <c r="BV83" s="19"/>
      <c r="BW83" s="19"/>
      <c r="BX83" s="19"/>
      <c r="BY83" s="19"/>
      <c r="CK83">
        <f>CK77</f>
        <v>16</v>
      </c>
      <c r="CL83" s="206" t="s">
        <v>147</v>
      </c>
      <c r="CM83" s="207" t="str">
        <f t="shared" ca="1" si="103"/>
        <v/>
      </c>
      <c r="DF83" s="172"/>
      <c r="DG83">
        <f t="shared" ca="1" si="104"/>
        <v>0</v>
      </c>
      <c r="DI83" s="172" t="s">
        <v>149</v>
      </c>
      <c r="DJ83">
        <f>DJ77</f>
        <v>16</v>
      </c>
      <c r="DK83" t="str">
        <f t="shared" si="105"/>
        <v>DA16</v>
      </c>
    </row>
    <row r="84" spans="1:115" x14ac:dyDescent="0.2">
      <c r="A84" s="19"/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CK84">
        <f>CK77+1</f>
        <v>17</v>
      </c>
      <c r="CL84" s="206" t="s">
        <v>141</v>
      </c>
      <c r="CM84" s="207" t="str">
        <f t="shared" ca="1" si="103"/>
        <v>Tiedot!V228</v>
      </c>
      <c r="DF84" s="172"/>
      <c r="DG84" t="str">
        <f t="shared" ca="1" si="104"/>
        <v>Tiedot!AW228</v>
      </c>
      <c r="DI84" s="172" t="s">
        <v>116</v>
      </c>
      <c r="DJ84">
        <f>DJ77+1</f>
        <v>17</v>
      </c>
      <c r="DK84" t="str">
        <f t="shared" si="105"/>
        <v>CU17</v>
      </c>
    </row>
    <row r="85" spans="1:115" x14ac:dyDescent="0.2">
      <c r="A85" s="19"/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CK85">
        <f>CK84</f>
        <v>17</v>
      </c>
      <c r="CL85" s="206" t="s">
        <v>142</v>
      </c>
      <c r="CM85" s="207" t="str">
        <f t="shared" ca="1" si="103"/>
        <v>Tiedot!V232</v>
      </c>
      <c r="DF85" s="172"/>
      <c r="DG85" t="str">
        <f t="shared" ca="1" si="104"/>
        <v>Tiedot!AW232</v>
      </c>
      <c r="DI85" s="172" t="s">
        <v>117</v>
      </c>
      <c r="DJ85">
        <f>DJ84</f>
        <v>17</v>
      </c>
      <c r="DK85" t="str">
        <f t="shared" si="105"/>
        <v>CV17</v>
      </c>
    </row>
    <row r="86" spans="1:115" x14ac:dyDescent="0.2">
      <c r="A86" s="19"/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CK86">
        <f>CK84</f>
        <v>17</v>
      </c>
      <c r="CL86" s="206" t="s">
        <v>143</v>
      </c>
      <c r="CM86" s="207" t="str">
        <f t="shared" ca="1" si="103"/>
        <v/>
      </c>
      <c r="DF86" s="172"/>
      <c r="DG86">
        <f t="shared" ca="1" si="104"/>
        <v>0</v>
      </c>
      <c r="DI86" s="172" t="s">
        <v>118</v>
      </c>
      <c r="DJ86">
        <f>DJ84</f>
        <v>17</v>
      </c>
      <c r="DK86" t="str">
        <f t="shared" si="105"/>
        <v>CW17</v>
      </c>
    </row>
    <row r="87" spans="1:115" x14ac:dyDescent="0.2">
      <c r="A87" s="19"/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CK87">
        <f>CK84</f>
        <v>17</v>
      </c>
      <c r="CL87" s="206" t="s">
        <v>144</v>
      </c>
      <c r="CM87" s="207" t="str">
        <f t="shared" ca="1" si="103"/>
        <v/>
      </c>
      <c r="DF87" s="172"/>
      <c r="DG87">
        <f t="shared" ca="1" si="104"/>
        <v>0</v>
      </c>
      <c r="DI87" s="172" t="s">
        <v>119</v>
      </c>
      <c r="DJ87">
        <f>DJ84</f>
        <v>17</v>
      </c>
      <c r="DK87" t="str">
        <f t="shared" si="105"/>
        <v>CX17</v>
      </c>
    </row>
    <row r="88" spans="1:115" x14ac:dyDescent="0.2">
      <c r="A88" s="19"/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CK88">
        <f>CK84</f>
        <v>17</v>
      </c>
      <c r="CL88" s="206" t="s">
        <v>145</v>
      </c>
      <c r="CM88" s="207" t="str">
        <f t="shared" ca="1" si="103"/>
        <v/>
      </c>
      <c r="DF88" s="172"/>
      <c r="DG88">
        <f t="shared" ca="1" si="104"/>
        <v>0</v>
      </c>
      <c r="DI88" s="172" t="s">
        <v>120</v>
      </c>
      <c r="DJ88">
        <f>DJ84</f>
        <v>17</v>
      </c>
      <c r="DK88" t="str">
        <f t="shared" si="105"/>
        <v>CY17</v>
      </c>
    </row>
    <row r="89" spans="1:115" x14ac:dyDescent="0.2">
      <c r="A89" s="19"/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CK89">
        <f>CK84</f>
        <v>17</v>
      </c>
      <c r="CL89" s="206" t="s">
        <v>146</v>
      </c>
      <c r="CM89" s="207" t="str">
        <f t="shared" ca="1" si="103"/>
        <v/>
      </c>
      <c r="DF89" s="172"/>
      <c r="DG89">
        <f t="shared" ca="1" si="104"/>
        <v>0</v>
      </c>
      <c r="DI89" s="172" t="s">
        <v>148</v>
      </c>
      <c r="DJ89">
        <f>DJ84</f>
        <v>17</v>
      </c>
      <c r="DK89" t="str">
        <f t="shared" si="105"/>
        <v>CZ17</v>
      </c>
    </row>
    <row r="90" spans="1:115" x14ac:dyDescent="0.2">
      <c r="A90" s="19"/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CK90">
        <f>CK84</f>
        <v>17</v>
      </c>
      <c r="CL90" s="206" t="s">
        <v>147</v>
      </c>
      <c r="CM90" s="207" t="str">
        <f t="shared" ca="1" si="103"/>
        <v/>
      </c>
      <c r="DF90" s="172"/>
      <c r="DG90">
        <f t="shared" ca="1" si="104"/>
        <v>0</v>
      </c>
      <c r="DI90" s="172" t="s">
        <v>149</v>
      </c>
      <c r="DJ90">
        <f>DJ84</f>
        <v>17</v>
      </c>
      <c r="DK90" t="str">
        <f t="shared" si="105"/>
        <v>DA17</v>
      </c>
    </row>
    <row r="91" spans="1:115" x14ac:dyDescent="0.2">
      <c r="A91" s="19"/>
      <c r="B91" s="19"/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CK91">
        <f>CK84+1</f>
        <v>18</v>
      </c>
      <c r="CL91" s="206" t="s">
        <v>141</v>
      </c>
      <c r="CM91" s="207" t="str">
        <f t="shared" ca="1" si="103"/>
        <v>Tiedot!V247</v>
      </c>
      <c r="DF91" s="172"/>
      <c r="DG91" t="str">
        <f t="shared" ca="1" si="104"/>
        <v>Tiedot!AW247</v>
      </c>
      <c r="DI91" s="172" t="s">
        <v>116</v>
      </c>
      <c r="DJ91">
        <f>DJ84+1</f>
        <v>18</v>
      </c>
      <c r="DK91" t="str">
        <f t="shared" si="105"/>
        <v>CU18</v>
      </c>
    </row>
    <row r="92" spans="1:115" x14ac:dyDescent="0.2">
      <c r="A92" s="19"/>
      <c r="B92" s="19"/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CK92">
        <f>CK91</f>
        <v>18</v>
      </c>
      <c r="CL92" s="206" t="s">
        <v>142</v>
      </c>
      <c r="CM92" s="207" t="str">
        <f t="shared" ca="1" si="103"/>
        <v>Tiedot!V251</v>
      </c>
      <c r="DF92" s="172"/>
      <c r="DG92" t="str">
        <f t="shared" ca="1" si="104"/>
        <v>Tiedot!AW251</v>
      </c>
      <c r="DI92" s="172" t="s">
        <v>117</v>
      </c>
      <c r="DJ92">
        <f>DJ91</f>
        <v>18</v>
      </c>
      <c r="DK92" t="str">
        <f t="shared" si="105"/>
        <v>CV18</v>
      </c>
    </row>
    <row r="93" spans="1:115" x14ac:dyDescent="0.2">
      <c r="A93" s="19"/>
      <c r="B93" s="19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CK93">
        <f>CK91</f>
        <v>18</v>
      </c>
      <c r="CL93" s="206" t="s">
        <v>143</v>
      </c>
      <c r="CM93" s="207" t="str">
        <f t="shared" ca="1" si="103"/>
        <v/>
      </c>
      <c r="DF93" s="172"/>
      <c r="DG93">
        <f t="shared" ca="1" si="104"/>
        <v>0</v>
      </c>
      <c r="DI93" s="172" t="s">
        <v>118</v>
      </c>
      <c r="DJ93">
        <f>DJ91</f>
        <v>18</v>
      </c>
      <c r="DK93" t="str">
        <f t="shared" si="105"/>
        <v>CW18</v>
      </c>
    </row>
    <row r="94" spans="1:115" x14ac:dyDescent="0.2">
      <c r="A94" s="19"/>
      <c r="B94" s="19"/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CK94">
        <f>CK91</f>
        <v>18</v>
      </c>
      <c r="CL94" s="206" t="s">
        <v>144</v>
      </c>
      <c r="CM94" s="207" t="str">
        <f t="shared" ca="1" si="103"/>
        <v/>
      </c>
      <c r="DF94" s="172"/>
      <c r="DG94">
        <f t="shared" ca="1" si="104"/>
        <v>0</v>
      </c>
      <c r="DI94" s="172" t="s">
        <v>119</v>
      </c>
      <c r="DJ94">
        <f>DJ91</f>
        <v>18</v>
      </c>
      <c r="DK94" t="str">
        <f t="shared" si="105"/>
        <v>CX18</v>
      </c>
    </row>
    <row r="95" spans="1:115" x14ac:dyDescent="0.2">
      <c r="A95" s="19"/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CK95">
        <f>CK91</f>
        <v>18</v>
      </c>
      <c r="CL95" s="206" t="s">
        <v>145</v>
      </c>
      <c r="CM95" s="207" t="str">
        <f t="shared" ca="1" si="103"/>
        <v/>
      </c>
      <c r="DF95" s="172"/>
      <c r="DG95">
        <f t="shared" ca="1" si="104"/>
        <v>0</v>
      </c>
      <c r="DI95" s="172" t="s">
        <v>120</v>
      </c>
      <c r="DJ95">
        <f>DJ91</f>
        <v>18</v>
      </c>
      <c r="DK95" t="str">
        <f t="shared" si="105"/>
        <v>CY18</v>
      </c>
    </row>
    <row r="96" spans="1:115" x14ac:dyDescent="0.2">
      <c r="A96" s="19"/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CK96">
        <f>CK91</f>
        <v>18</v>
      </c>
      <c r="CL96" s="206" t="s">
        <v>146</v>
      </c>
      <c r="CM96" s="207" t="str">
        <f t="shared" ca="1" si="103"/>
        <v/>
      </c>
      <c r="DF96" s="172"/>
      <c r="DG96">
        <f t="shared" ca="1" si="104"/>
        <v>0</v>
      </c>
      <c r="DI96" s="172" t="s">
        <v>148</v>
      </c>
      <c r="DJ96">
        <f>DJ91</f>
        <v>18</v>
      </c>
      <c r="DK96" t="str">
        <f t="shared" si="105"/>
        <v>CZ18</v>
      </c>
    </row>
    <row r="97" spans="1:115" x14ac:dyDescent="0.2">
      <c r="A97" s="19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CK97">
        <f>CK91</f>
        <v>18</v>
      </c>
      <c r="CL97" s="206" t="s">
        <v>147</v>
      </c>
      <c r="CM97" s="207" t="str">
        <f t="shared" ca="1" si="103"/>
        <v/>
      </c>
      <c r="DF97" s="172"/>
      <c r="DG97">
        <f t="shared" ca="1" si="104"/>
        <v>0</v>
      </c>
      <c r="DI97" s="172" t="s">
        <v>149</v>
      </c>
      <c r="DJ97">
        <f>DJ91</f>
        <v>18</v>
      </c>
      <c r="DK97" t="str">
        <f t="shared" si="105"/>
        <v>DA18</v>
      </c>
    </row>
    <row r="98" spans="1:115" x14ac:dyDescent="0.2">
      <c r="A98" s="19"/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CK98">
        <f>CK91+1</f>
        <v>19</v>
      </c>
      <c r="CL98" s="206" t="s">
        <v>141</v>
      </c>
      <c r="CM98" s="207" t="str">
        <f t="shared" ca="1" si="103"/>
        <v>Tiedot!V266</v>
      </c>
      <c r="DF98" s="172"/>
      <c r="DG98" t="str">
        <f t="shared" ca="1" si="104"/>
        <v>Tiedot!AW266</v>
      </c>
      <c r="DI98" s="172" t="s">
        <v>116</v>
      </c>
      <c r="DJ98">
        <f>DJ91+1</f>
        <v>19</v>
      </c>
      <c r="DK98" t="str">
        <f t="shared" si="105"/>
        <v>CU19</v>
      </c>
    </row>
    <row r="99" spans="1:115" x14ac:dyDescent="0.2">
      <c r="A99" s="19"/>
      <c r="B99" s="19"/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CK99">
        <f>CK98</f>
        <v>19</v>
      </c>
      <c r="CL99" s="206" t="s">
        <v>142</v>
      </c>
      <c r="CM99" s="207" t="str">
        <f t="shared" ca="1" si="103"/>
        <v>Tiedot!V270</v>
      </c>
      <c r="DF99" s="172"/>
      <c r="DG99" t="str">
        <f t="shared" ca="1" si="104"/>
        <v>Tiedot!AW270</v>
      </c>
      <c r="DI99" s="172" t="s">
        <v>117</v>
      </c>
      <c r="DJ99">
        <f>DJ98</f>
        <v>19</v>
      </c>
      <c r="DK99" t="str">
        <f t="shared" si="105"/>
        <v>CV19</v>
      </c>
    </row>
    <row r="100" spans="1:115" x14ac:dyDescent="0.2">
      <c r="A100" s="19"/>
      <c r="B100" s="19"/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CK100">
        <f>CK98</f>
        <v>19</v>
      </c>
      <c r="CL100" s="206" t="s">
        <v>143</v>
      </c>
      <c r="CM100" s="207" t="str">
        <f t="shared" ca="1" si="103"/>
        <v/>
      </c>
      <c r="DF100" s="172"/>
      <c r="DG100">
        <f t="shared" ca="1" si="104"/>
        <v>0</v>
      </c>
      <c r="DI100" s="172" t="s">
        <v>118</v>
      </c>
      <c r="DJ100">
        <f>DJ98</f>
        <v>19</v>
      </c>
      <c r="DK100" t="str">
        <f t="shared" si="105"/>
        <v>CW19</v>
      </c>
    </row>
    <row r="101" spans="1:115" x14ac:dyDescent="0.2">
      <c r="A101" s="19"/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CK101">
        <f>CK98</f>
        <v>19</v>
      </c>
      <c r="CL101" s="206" t="s">
        <v>144</v>
      </c>
      <c r="CM101" s="207" t="str">
        <f t="shared" ca="1" si="103"/>
        <v/>
      </c>
      <c r="DF101" s="172"/>
      <c r="DG101">
        <f t="shared" ca="1" si="104"/>
        <v>0</v>
      </c>
      <c r="DI101" s="172" t="s">
        <v>119</v>
      </c>
      <c r="DJ101">
        <f>DJ98</f>
        <v>19</v>
      </c>
      <c r="DK101" t="str">
        <f t="shared" si="105"/>
        <v>CX19</v>
      </c>
    </row>
    <row r="102" spans="1:115" x14ac:dyDescent="0.2">
      <c r="A102" s="19"/>
      <c r="B102" s="19"/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CK102">
        <f>CK98</f>
        <v>19</v>
      </c>
      <c r="CL102" s="206" t="s">
        <v>145</v>
      </c>
      <c r="CM102" s="207" t="str">
        <f t="shared" ca="1" si="103"/>
        <v/>
      </c>
      <c r="DF102" s="172"/>
      <c r="DG102">
        <f t="shared" ca="1" si="104"/>
        <v>0</v>
      </c>
      <c r="DI102" s="172" t="s">
        <v>120</v>
      </c>
      <c r="DJ102">
        <f>DJ98</f>
        <v>19</v>
      </c>
      <c r="DK102" t="str">
        <f t="shared" si="105"/>
        <v>CY19</v>
      </c>
    </row>
    <row r="103" spans="1:115" x14ac:dyDescent="0.2">
      <c r="A103" s="19"/>
      <c r="B103" s="19"/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CK103">
        <f>CK98</f>
        <v>19</v>
      </c>
      <c r="CL103" s="206" t="s">
        <v>146</v>
      </c>
      <c r="CM103" s="207" t="str">
        <f t="shared" ca="1" si="103"/>
        <v/>
      </c>
      <c r="DF103" s="172"/>
      <c r="DG103">
        <f t="shared" ca="1" si="104"/>
        <v>0</v>
      </c>
      <c r="DI103" s="172" t="s">
        <v>148</v>
      </c>
      <c r="DJ103">
        <f>DJ98</f>
        <v>19</v>
      </c>
      <c r="DK103" t="str">
        <f t="shared" si="105"/>
        <v>CZ19</v>
      </c>
    </row>
    <row r="104" spans="1:115" x14ac:dyDescent="0.2">
      <c r="A104" s="19"/>
      <c r="B104" s="19"/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CK104">
        <f>CK98</f>
        <v>19</v>
      </c>
      <c r="CL104" s="206" t="s">
        <v>147</v>
      </c>
      <c r="CM104" s="207" t="str">
        <f t="shared" ca="1" si="103"/>
        <v/>
      </c>
      <c r="DF104" s="172"/>
      <c r="DG104">
        <f t="shared" ca="1" si="104"/>
        <v>0</v>
      </c>
      <c r="DI104" s="172" t="s">
        <v>149</v>
      </c>
      <c r="DJ104">
        <f>DJ98</f>
        <v>19</v>
      </c>
      <c r="DK104" t="str">
        <f t="shared" si="105"/>
        <v>DA19</v>
      </c>
    </row>
    <row r="105" spans="1:115" x14ac:dyDescent="0.2">
      <c r="A105" s="19"/>
      <c r="B105" s="19"/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CK105">
        <f>CK98+1</f>
        <v>20</v>
      </c>
      <c r="CL105" s="206" t="s">
        <v>141</v>
      </c>
      <c r="CM105" s="207" t="str">
        <f t="shared" ca="1" si="103"/>
        <v>Tiedot!V285</v>
      </c>
      <c r="DF105" s="172" t="s">
        <v>126</v>
      </c>
      <c r="DG105" t="str">
        <f t="shared" ca="1" si="104"/>
        <v>Tiedot!AW285</v>
      </c>
      <c r="DI105" s="172" t="s">
        <v>116</v>
      </c>
      <c r="DJ105">
        <f>DJ98+1</f>
        <v>20</v>
      </c>
      <c r="DK105" t="str">
        <f t="shared" si="105"/>
        <v>CU20</v>
      </c>
    </row>
    <row r="106" spans="1:115" x14ac:dyDescent="0.2">
      <c r="A106" s="19"/>
      <c r="B106" s="19"/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CK106">
        <f>CK105</f>
        <v>20</v>
      </c>
      <c r="CL106" s="206" t="s">
        <v>142</v>
      </c>
      <c r="CM106" s="207" t="str">
        <f t="shared" ca="1" si="103"/>
        <v>Tiedot!V289</v>
      </c>
      <c r="DF106" s="172"/>
      <c r="DG106" t="str">
        <f t="shared" ca="1" si="104"/>
        <v>Tiedot!AW289</v>
      </c>
      <c r="DI106" s="172" t="s">
        <v>117</v>
      </c>
      <c r="DJ106">
        <f>DJ105</f>
        <v>20</v>
      </c>
      <c r="DK106" t="str">
        <f t="shared" si="105"/>
        <v>CV20</v>
      </c>
    </row>
    <row r="107" spans="1:115" x14ac:dyDescent="0.2">
      <c r="A107" s="19"/>
      <c r="B107" s="19"/>
      <c r="C107" s="19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CK107">
        <f>CK105</f>
        <v>20</v>
      </c>
      <c r="CL107" s="206" t="s">
        <v>143</v>
      </c>
      <c r="CM107" s="207" t="str">
        <f t="shared" ca="1" si="103"/>
        <v/>
      </c>
      <c r="DF107" s="172"/>
      <c r="DG107">
        <f t="shared" ca="1" si="104"/>
        <v>0</v>
      </c>
      <c r="DI107" s="172" t="s">
        <v>118</v>
      </c>
      <c r="DJ107">
        <f>DJ105</f>
        <v>20</v>
      </c>
      <c r="DK107" t="str">
        <f t="shared" si="105"/>
        <v>CW20</v>
      </c>
    </row>
    <row r="108" spans="1:115" x14ac:dyDescent="0.2">
      <c r="A108" s="19"/>
      <c r="B108" s="19"/>
      <c r="C108" s="19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CK108">
        <f>CK105</f>
        <v>20</v>
      </c>
      <c r="CL108" s="206" t="s">
        <v>144</v>
      </c>
      <c r="CM108" s="207" t="str">
        <f t="shared" ca="1" si="103"/>
        <v/>
      </c>
      <c r="DF108" s="172"/>
      <c r="DG108">
        <f t="shared" ca="1" si="104"/>
        <v>0</v>
      </c>
      <c r="DI108" s="172" t="s">
        <v>119</v>
      </c>
      <c r="DJ108">
        <f>DJ105</f>
        <v>20</v>
      </c>
      <c r="DK108" t="str">
        <f t="shared" si="105"/>
        <v>CX20</v>
      </c>
    </row>
    <row r="109" spans="1:115" x14ac:dyDescent="0.2">
      <c r="A109" s="19"/>
      <c r="B109" s="19"/>
      <c r="C109" s="19"/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CK109">
        <f>CK105</f>
        <v>20</v>
      </c>
      <c r="CL109" s="206" t="s">
        <v>145</v>
      </c>
      <c r="CM109" s="207" t="str">
        <f t="shared" ca="1" si="103"/>
        <v/>
      </c>
      <c r="DF109" s="172"/>
      <c r="DG109">
        <f t="shared" ca="1" si="104"/>
        <v>0</v>
      </c>
      <c r="DI109" s="172" t="s">
        <v>120</v>
      </c>
      <c r="DJ109">
        <f>DJ105</f>
        <v>20</v>
      </c>
      <c r="DK109" t="str">
        <f t="shared" si="105"/>
        <v>CY20</v>
      </c>
    </row>
    <row r="110" spans="1:115" x14ac:dyDescent="0.2">
      <c r="A110" s="19"/>
      <c r="B110" s="19"/>
      <c r="C110" s="19"/>
      <c r="D110" s="19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CK110">
        <f>CK105</f>
        <v>20</v>
      </c>
      <c r="CL110" s="206" t="s">
        <v>146</v>
      </c>
      <c r="CM110" s="207" t="str">
        <f t="shared" ca="1" si="103"/>
        <v/>
      </c>
      <c r="DF110" s="172"/>
      <c r="DG110">
        <f t="shared" ca="1" si="104"/>
        <v>0</v>
      </c>
      <c r="DI110" s="172" t="s">
        <v>148</v>
      </c>
      <c r="DJ110">
        <f>DJ105</f>
        <v>20</v>
      </c>
      <c r="DK110" t="str">
        <f t="shared" si="105"/>
        <v>CZ20</v>
      </c>
    </row>
    <row r="111" spans="1:115" x14ac:dyDescent="0.2">
      <c r="A111" s="19"/>
      <c r="B111" s="19"/>
      <c r="C111" s="19"/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CK111">
        <f>CK105</f>
        <v>20</v>
      </c>
      <c r="CL111" s="206" t="s">
        <v>147</v>
      </c>
      <c r="CM111" s="207" t="str">
        <f t="shared" ca="1" si="103"/>
        <v/>
      </c>
      <c r="DF111" s="172"/>
      <c r="DG111">
        <f t="shared" ca="1" si="104"/>
        <v>0</v>
      </c>
      <c r="DI111" s="172" t="s">
        <v>149</v>
      </c>
      <c r="DJ111">
        <f>DJ105</f>
        <v>20</v>
      </c>
      <c r="DK111" t="str">
        <f t="shared" si="105"/>
        <v>DA20</v>
      </c>
    </row>
    <row r="112" spans="1:115" x14ac:dyDescent="0.2">
      <c r="A112" s="19"/>
      <c r="B112" s="19"/>
      <c r="C112" s="19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CK112">
        <f>CK105+1</f>
        <v>21</v>
      </c>
      <c r="CL112" s="206" t="s">
        <v>141</v>
      </c>
      <c r="CM112" s="207" t="str">
        <f t="shared" ca="1" si="103"/>
        <v>Tiedot!V304</v>
      </c>
      <c r="DF112" s="172"/>
      <c r="DG112" t="str">
        <f t="shared" ca="1" si="104"/>
        <v>Tiedot!AW304</v>
      </c>
      <c r="DI112" s="172" t="s">
        <v>116</v>
      </c>
      <c r="DJ112">
        <f>DJ105+1</f>
        <v>21</v>
      </c>
      <c r="DK112" t="str">
        <f t="shared" si="105"/>
        <v>CU21</v>
      </c>
    </row>
    <row r="113" spans="1:115" x14ac:dyDescent="0.2">
      <c r="A113" s="19"/>
      <c r="B113" s="19"/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CK113">
        <f>CK112</f>
        <v>21</v>
      </c>
      <c r="CL113" s="206" t="s">
        <v>142</v>
      </c>
      <c r="CM113" s="207" t="str">
        <f t="shared" ca="1" si="103"/>
        <v>Tiedot!V308</v>
      </c>
      <c r="DF113" s="172"/>
      <c r="DG113" t="str">
        <f t="shared" ca="1" si="104"/>
        <v>Tiedot!AW308</v>
      </c>
      <c r="DI113" s="172" t="s">
        <v>117</v>
      </c>
      <c r="DJ113">
        <f>DJ112</f>
        <v>21</v>
      </c>
      <c r="DK113" t="str">
        <f t="shared" si="105"/>
        <v>CV21</v>
      </c>
    </row>
    <row r="114" spans="1:115" x14ac:dyDescent="0.2">
      <c r="A114" s="19"/>
      <c r="B114" s="19"/>
      <c r="C114" s="19"/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CK114">
        <f>CK112</f>
        <v>21</v>
      </c>
      <c r="CL114" s="206" t="s">
        <v>143</v>
      </c>
      <c r="CM114" s="207" t="str">
        <f t="shared" ca="1" si="103"/>
        <v/>
      </c>
      <c r="DF114" s="172"/>
      <c r="DG114">
        <f t="shared" ca="1" si="104"/>
        <v>0</v>
      </c>
      <c r="DI114" s="172" t="s">
        <v>118</v>
      </c>
      <c r="DJ114">
        <f>DJ112</f>
        <v>21</v>
      </c>
      <c r="DK114" t="str">
        <f t="shared" si="105"/>
        <v>CW21</v>
      </c>
    </row>
    <row r="115" spans="1:115" x14ac:dyDescent="0.2">
      <c r="A115" s="19"/>
      <c r="B115" s="19"/>
      <c r="C115" s="19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CK115">
        <f>CK112</f>
        <v>21</v>
      </c>
      <c r="CL115" s="206" t="s">
        <v>144</v>
      </c>
      <c r="CM115" s="207" t="str">
        <f t="shared" ca="1" si="103"/>
        <v/>
      </c>
      <c r="DF115" s="172"/>
      <c r="DG115">
        <f t="shared" ca="1" si="104"/>
        <v>0</v>
      </c>
      <c r="DI115" s="172" t="s">
        <v>119</v>
      </c>
      <c r="DJ115">
        <f>DJ112</f>
        <v>21</v>
      </c>
      <c r="DK115" t="str">
        <f t="shared" si="105"/>
        <v>CX21</v>
      </c>
    </row>
    <row r="116" spans="1:115" x14ac:dyDescent="0.2">
      <c r="A116" s="19"/>
      <c r="B116" s="19"/>
      <c r="C116" s="19"/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CK116">
        <f>CK112</f>
        <v>21</v>
      </c>
      <c r="CL116" s="206" t="s">
        <v>145</v>
      </c>
      <c r="CM116" s="207" t="str">
        <f t="shared" ca="1" si="103"/>
        <v/>
      </c>
      <c r="DF116" s="172"/>
      <c r="DG116">
        <f t="shared" ca="1" si="104"/>
        <v>0</v>
      </c>
      <c r="DI116" s="172" t="s">
        <v>120</v>
      </c>
      <c r="DJ116">
        <f>DJ112</f>
        <v>21</v>
      </c>
      <c r="DK116" t="str">
        <f t="shared" si="105"/>
        <v>CY21</v>
      </c>
    </row>
    <row r="117" spans="1:115" x14ac:dyDescent="0.2">
      <c r="A117" s="19"/>
      <c r="B117" s="19"/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CK117">
        <f>CK112</f>
        <v>21</v>
      </c>
      <c r="CL117" s="206" t="s">
        <v>146</v>
      </c>
      <c r="CM117" s="207" t="str">
        <f t="shared" ca="1" si="103"/>
        <v/>
      </c>
      <c r="DF117" s="172"/>
      <c r="DG117">
        <f t="shared" ca="1" si="104"/>
        <v>0</v>
      </c>
      <c r="DI117" s="172" t="s">
        <v>148</v>
      </c>
      <c r="DJ117">
        <f>DJ112</f>
        <v>21</v>
      </c>
      <c r="DK117" t="str">
        <f t="shared" si="105"/>
        <v>CZ21</v>
      </c>
    </row>
    <row r="118" spans="1:115" x14ac:dyDescent="0.2">
      <c r="A118" s="19"/>
      <c r="B118" s="19"/>
      <c r="C118" s="19"/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CK118">
        <f>CK112</f>
        <v>21</v>
      </c>
      <c r="CL118" s="206" t="s">
        <v>147</v>
      </c>
      <c r="CM118" s="207" t="str">
        <f t="shared" ca="1" si="103"/>
        <v/>
      </c>
      <c r="DF118" s="172"/>
      <c r="DG118">
        <f t="shared" ca="1" si="104"/>
        <v>0</v>
      </c>
      <c r="DI118" s="172" t="s">
        <v>149</v>
      </c>
      <c r="DJ118">
        <f>DJ112</f>
        <v>21</v>
      </c>
      <c r="DK118" t="str">
        <f t="shared" si="105"/>
        <v>DA21</v>
      </c>
    </row>
    <row r="119" spans="1:115" x14ac:dyDescent="0.2">
      <c r="A119" s="19"/>
      <c r="B119" s="19"/>
      <c r="C119" s="19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CK119">
        <f>CK112+1</f>
        <v>22</v>
      </c>
      <c r="CL119" s="206" t="s">
        <v>141</v>
      </c>
      <c r="CM119" s="207" t="str">
        <f t="shared" ca="1" si="103"/>
        <v>Tiedot!V323</v>
      </c>
      <c r="DF119" s="172"/>
      <c r="DG119" t="str">
        <f t="shared" ca="1" si="104"/>
        <v>Tiedot!AW323</v>
      </c>
      <c r="DI119" s="172" t="s">
        <v>116</v>
      </c>
      <c r="DJ119">
        <f>DJ112+1</f>
        <v>22</v>
      </c>
      <c r="DK119" t="str">
        <f t="shared" si="105"/>
        <v>CU22</v>
      </c>
    </row>
    <row r="120" spans="1:115" x14ac:dyDescent="0.2">
      <c r="A120" s="19"/>
      <c r="B120" s="19"/>
      <c r="C120" s="19"/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CK120">
        <f>CK119</f>
        <v>22</v>
      </c>
      <c r="CL120" s="206" t="s">
        <v>142</v>
      </c>
      <c r="CM120" s="207" t="str">
        <f t="shared" ca="1" si="103"/>
        <v>Tiedot!V327</v>
      </c>
      <c r="DF120" s="172"/>
      <c r="DG120" t="str">
        <f t="shared" ca="1" si="104"/>
        <v>Tiedot!AW327</v>
      </c>
      <c r="DI120" s="172" t="s">
        <v>117</v>
      </c>
      <c r="DJ120">
        <f>DJ119</f>
        <v>22</v>
      </c>
      <c r="DK120" t="str">
        <f t="shared" si="105"/>
        <v>CV22</v>
      </c>
    </row>
    <row r="121" spans="1:115" x14ac:dyDescent="0.2">
      <c r="A121" s="19"/>
      <c r="B121" s="19"/>
      <c r="C121" s="19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CK121">
        <f>CK119</f>
        <v>22</v>
      </c>
      <c r="CL121" s="206" t="s">
        <v>143</v>
      </c>
      <c r="CM121" s="207" t="str">
        <f t="shared" ca="1" si="103"/>
        <v/>
      </c>
      <c r="DF121" s="172"/>
      <c r="DG121">
        <f t="shared" ca="1" si="104"/>
        <v>0</v>
      </c>
      <c r="DI121" s="172" t="s">
        <v>118</v>
      </c>
      <c r="DJ121">
        <f>DJ119</f>
        <v>22</v>
      </c>
      <c r="DK121" t="str">
        <f t="shared" si="105"/>
        <v>CW22</v>
      </c>
    </row>
    <row r="122" spans="1:115" x14ac:dyDescent="0.2">
      <c r="A122" s="19"/>
      <c r="B122" s="19"/>
      <c r="C122" s="19"/>
      <c r="D122" s="19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CK122">
        <f>CK119</f>
        <v>22</v>
      </c>
      <c r="CL122" s="206" t="s">
        <v>144</v>
      </c>
      <c r="CM122" s="207" t="str">
        <f t="shared" ca="1" si="103"/>
        <v/>
      </c>
      <c r="DF122" s="172"/>
      <c r="DG122">
        <f t="shared" ca="1" si="104"/>
        <v>0</v>
      </c>
      <c r="DI122" s="172" t="s">
        <v>119</v>
      </c>
      <c r="DJ122">
        <f>DJ119</f>
        <v>22</v>
      </c>
      <c r="DK122" t="str">
        <f t="shared" si="105"/>
        <v>CX22</v>
      </c>
    </row>
    <row r="123" spans="1:115" x14ac:dyDescent="0.2">
      <c r="A123" s="19"/>
      <c r="B123" s="19"/>
      <c r="C123" s="19"/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CK123">
        <f>CK119</f>
        <v>22</v>
      </c>
      <c r="CL123" s="206" t="s">
        <v>145</v>
      </c>
      <c r="CM123" s="207" t="str">
        <f t="shared" ca="1" si="103"/>
        <v/>
      </c>
      <c r="DF123" s="172"/>
      <c r="DG123">
        <f t="shared" ca="1" si="104"/>
        <v>0</v>
      </c>
      <c r="DI123" s="172" t="s">
        <v>120</v>
      </c>
      <c r="DJ123">
        <f>DJ119</f>
        <v>22</v>
      </c>
      <c r="DK123" t="str">
        <f t="shared" si="105"/>
        <v>CY22</v>
      </c>
    </row>
    <row r="124" spans="1:115" x14ac:dyDescent="0.2">
      <c r="A124" s="19"/>
      <c r="B124" s="19"/>
      <c r="C124" s="19"/>
      <c r="D124" s="19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CK124">
        <f>CK119</f>
        <v>22</v>
      </c>
      <c r="CL124" s="206" t="s">
        <v>146</v>
      </c>
      <c r="CM124" s="207" t="str">
        <f t="shared" ca="1" si="103"/>
        <v/>
      </c>
      <c r="DF124" s="172"/>
      <c r="DG124">
        <f t="shared" ca="1" si="104"/>
        <v>0</v>
      </c>
      <c r="DI124" s="172" t="s">
        <v>148</v>
      </c>
      <c r="DJ124">
        <f>DJ119</f>
        <v>22</v>
      </c>
      <c r="DK124" t="str">
        <f t="shared" si="105"/>
        <v>CZ22</v>
      </c>
    </row>
    <row r="125" spans="1:115" x14ac:dyDescent="0.2">
      <c r="A125" s="19"/>
      <c r="B125" s="19"/>
      <c r="C125" s="19"/>
      <c r="D125" s="19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CK125">
        <f>CK119</f>
        <v>22</v>
      </c>
      <c r="CL125" s="206" t="s">
        <v>147</v>
      </c>
      <c r="CM125" s="207" t="str">
        <f t="shared" ca="1" si="103"/>
        <v/>
      </c>
      <c r="DF125" s="172"/>
      <c r="DG125">
        <f t="shared" ca="1" si="104"/>
        <v>0</v>
      </c>
      <c r="DI125" s="172" t="s">
        <v>149</v>
      </c>
      <c r="DJ125">
        <f>DJ119</f>
        <v>22</v>
      </c>
      <c r="DK125" t="str">
        <f t="shared" si="105"/>
        <v>DA22</v>
      </c>
    </row>
    <row r="126" spans="1:115" x14ac:dyDescent="0.2">
      <c r="A126" s="19"/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CK126">
        <f>CK119+1</f>
        <v>23</v>
      </c>
      <c r="CL126" s="206" t="s">
        <v>141</v>
      </c>
      <c r="CM126" s="207" t="str">
        <f t="shared" ca="1" si="103"/>
        <v>Tiedot!V342</v>
      </c>
      <c r="DF126" s="172"/>
      <c r="DG126" t="str">
        <f t="shared" ca="1" si="104"/>
        <v>Tiedot!AW342</v>
      </c>
      <c r="DI126" s="172" t="s">
        <v>116</v>
      </c>
      <c r="DJ126">
        <f>DJ119+1</f>
        <v>23</v>
      </c>
      <c r="DK126" t="str">
        <f t="shared" si="105"/>
        <v>CU23</v>
      </c>
    </row>
    <row r="127" spans="1:115" x14ac:dyDescent="0.2">
      <c r="A127" s="19"/>
      <c r="B127" s="19"/>
      <c r="C127" s="19"/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CK127">
        <f>CK126</f>
        <v>23</v>
      </c>
      <c r="CL127" s="206" t="s">
        <v>142</v>
      </c>
      <c r="CM127" s="207" t="str">
        <f t="shared" ca="1" si="103"/>
        <v>Tiedot!V346</v>
      </c>
      <c r="DF127" s="172"/>
      <c r="DG127" t="str">
        <f t="shared" ca="1" si="104"/>
        <v>Tiedot!AW346</v>
      </c>
      <c r="DI127" s="172" t="s">
        <v>117</v>
      </c>
      <c r="DJ127">
        <f>DJ126</f>
        <v>23</v>
      </c>
      <c r="DK127" t="str">
        <f t="shared" si="105"/>
        <v>CV23</v>
      </c>
    </row>
    <row r="128" spans="1:115" x14ac:dyDescent="0.2">
      <c r="A128" s="19"/>
      <c r="B128" s="19"/>
      <c r="C128" s="19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CK128">
        <f>CK126</f>
        <v>23</v>
      </c>
      <c r="CL128" s="206" t="s">
        <v>143</v>
      </c>
      <c r="CM128" s="207" t="str">
        <f t="shared" ca="1" si="103"/>
        <v/>
      </c>
      <c r="DF128" s="172"/>
      <c r="DG128">
        <f t="shared" ca="1" si="104"/>
        <v>0</v>
      </c>
      <c r="DI128" s="172" t="s">
        <v>118</v>
      </c>
      <c r="DJ128">
        <f>DJ126</f>
        <v>23</v>
      </c>
      <c r="DK128" t="str">
        <f t="shared" si="105"/>
        <v>CW23</v>
      </c>
    </row>
    <row r="129" spans="1:115" x14ac:dyDescent="0.2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CK129">
        <f>CK126</f>
        <v>23</v>
      </c>
      <c r="CL129" s="206" t="s">
        <v>144</v>
      </c>
      <c r="CM129" s="207" t="str">
        <f t="shared" ca="1" si="103"/>
        <v/>
      </c>
      <c r="DF129" s="172"/>
      <c r="DG129">
        <f t="shared" ca="1" si="104"/>
        <v>0</v>
      </c>
      <c r="DI129" s="172" t="s">
        <v>119</v>
      </c>
      <c r="DJ129">
        <f>DJ126</f>
        <v>23</v>
      </c>
      <c r="DK129" t="str">
        <f t="shared" si="105"/>
        <v>CX23</v>
      </c>
    </row>
    <row r="130" spans="1:115" x14ac:dyDescent="0.2">
      <c r="A130" s="19"/>
      <c r="B130" s="19"/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CK130">
        <f>CK126</f>
        <v>23</v>
      </c>
      <c r="CL130" s="206" t="s">
        <v>145</v>
      </c>
      <c r="CM130" s="207" t="str">
        <f t="shared" ca="1" si="103"/>
        <v/>
      </c>
      <c r="DF130" s="172"/>
      <c r="DG130">
        <f t="shared" ca="1" si="104"/>
        <v>0</v>
      </c>
      <c r="DI130" s="172" t="s">
        <v>120</v>
      </c>
      <c r="DJ130">
        <f>DJ126</f>
        <v>23</v>
      </c>
      <c r="DK130" t="str">
        <f t="shared" si="105"/>
        <v>CY23</v>
      </c>
    </row>
    <row r="131" spans="1:115" x14ac:dyDescent="0.2">
      <c r="A131" s="19"/>
      <c r="B131" s="19"/>
      <c r="C131" s="19"/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CK131">
        <f>CK126</f>
        <v>23</v>
      </c>
      <c r="CL131" s="206" t="s">
        <v>146</v>
      </c>
      <c r="CM131" s="207" t="str">
        <f t="shared" ca="1" si="103"/>
        <v/>
      </c>
      <c r="DF131" s="172"/>
      <c r="DG131">
        <f t="shared" ca="1" si="104"/>
        <v>0</v>
      </c>
      <c r="DI131" s="172" t="s">
        <v>148</v>
      </c>
      <c r="DJ131">
        <f>DJ126</f>
        <v>23</v>
      </c>
      <c r="DK131" t="str">
        <f t="shared" si="105"/>
        <v>CZ23</v>
      </c>
    </row>
    <row r="132" spans="1:115" x14ac:dyDescent="0.2">
      <c r="A132" s="19"/>
      <c r="B132" s="19"/>
      <c r="C132" s="19"/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CK132">
        <f>CK126</f>
        <v>23</v>
      </c>
      <c r="CL132" s="206" t="s">
        <v>147</v>
      </c>
      <c r="CM132" s="207" t="str">
        <f t="shared" ca="1" si="103"/>
        <v/>
      </c>
      <c r="DF132" s="172"/>
      <c r="DG132">
        <f t="shared" ca="1" si="104"/>
        <v>0</v>
      </c>
      <c r="DI132" s="172" t="s">
        <v>149</v>
      </c>
      <c r="DJ132">
        <f>DJ126</f>
        <v>23</v>
      </c>
      <c r="DK132" t="str">
        <f t="shared" si="105"/>
        <v>DA23</v>
      </c>
    </row>
    <row r="133" spans="1:115" x14ac:dyDescent="0.2">
      <c r="A133" s="19"/>
      <c r="B133" s="19"/>
      <c r="C133" s="19"/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CK133">
        <f>CK126+1</f>
        <v>24</v>
      </c>
      <c r="CL133" s="206" t="s">
        <v>141</v>
      </c>
      <c r="CM133" s="207" t="str">
        <f t="shared" ca="1" si="103"/>
        <v>Tiedot!V361</v>
      </c>
      <c r="DF133" s="172" t="s">
        <v>127</v>
      </c>
      <c r="DG133" t="str">
        <f t="shared" ca="1" si="104"/>
        <v>Tiedot!AW361</v>
      </c>
      <c r="DI133" s="172" t="s">
        <v>116</v>
      </c>
      <c r="DJ133">
        <f>DJ126+1</f>
        <v>24</v>
      </c>
      <c r="DK133" t="str">
        <f t="shared" si="105"/>
        <v>CU24</v>
      </c>
    </row>
    <row r="134" spans="1:115" x14ac:dyDescent="0.2">
      <c r="A134" s="19"/>
      <c r="B134" s="19"/>
      <c r="C134" s="19"/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CK134">
        <f>CK133</f>
        <v>24</v>
      </c>
      <c r="CL134" s="206" t="s">
        <v>142</v>
      </c>
      <c r="CM134" s="207" t="str">
        <f t="shared" ca="1" si="103"/>
        <v>Tiedot!V365</v>
      </c>
      <c r="DF134" s="172"/>
      <c r="DG134" t="str">
        <f t="shared" ca="1" si="104"/>
        <v>Tiedot!AW365</v>
      </c>
      <c r="DI134" s="172" t="s">
        <v>117</v>
      </c>
      <c r="DJ134">
        <f>DJ133</f>
        <v>24</v>
      </c>
      <c r="DK134" t="str">
        <f t="shared" si="105"/>
        <v>CV24</v>
      </c>
    </row>
    <row r="135" spans="1:115" x14ac:dyDescent="0.2">
      <c r="A135" s="19"/>
      <c r="B135" s="19"/>
      <c r="C135" s="19"/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CK135">
        <f>CK133</f>
        <v>24</v>
      </c>
      <c r="CL135" s="206" t="s">
        <v>143</v>
      </c>
      <c r="CM135" s="207" t="str">
        <f t="shared" ca="1" si="103"/>
        <v/>
      </c>
      <c r="DF135" s="172"/>
      <c r="DG135">
        <f t="shared" ca="1" si="104"/>
        <v>0</v>
      </c>
      <c r="DI135" s="172" t="s">
        <v>118</v>
      </c>
      <c r="DJ135">
        <f>DJ133</f>
        <v>24</v>
      </c>
      <c r="DK135" t="str">
        <f t="shared" si="105"/>
        <v>CW24</v>
      </c>
    </row>
    <row r="136" spans="1:115" x14ac:dyDescent="0.2">
      <c r="A136" s="19"/>
      <c r="B136" s="19"/>
      <c r="C136" s="19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CK136">
        <f>CK133</f>
        <v>24</v>
      </c>
      <c r="CL136" s="206" t="s">
        <v>144</v>
      </c>
      <c r="CM136" s="207" t="str">
        <f t="shared" ref="CM136:CM199" ca="1" si="106">INDIRECT(CL136&amp;CK136)</f>
        <v/>
      </c>
      <c r="DF136" s="172"/>
      <c r="DG136">
        <f t="shared" ref="DG136:DG199" ca="1" si="107">INDIRECT(DK136)</f>
        <v>0</v>
      </c>
      <c r="DI136" s="172" t="s">
        <v>119</v>
      </c>
      <c r="DJ136">
        <f>DJ133</f>
        <v>24</v>
      </c>
      <c r="DK136" t="str">
        <f t="shared" si="105"/>
        <v>CX24</v>
      </c>
    </row>
    <row r="137" spans="1:115" x14ac:dyDescent="0.2">
      <c r="A137" s="19"/>
      <c r="B137" s="19"/>
      <c r="C137" s="19"/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CK137">
        <f>CK133</f>
        <v>24</v>
      </c>
      <c r="CL137" s="206" t="s">
        <v>145</v>
      </c>
      <c r="CM137" s="207" t="str">
        <f t="shared" ca="1" si="106"/>
        <v/>
      </c>
      <c r="DF137" s="172"/>
      <c r="DG137">
        <f t="shared" ca="1" si="107"/>
        <v>0</v>
      </c>
      <c r="DI137" s="172" t="s">
        <v>120</v>
      </c>
      <c r="DJ137">
        <f>DJ133</f>
        <v>24</v>
      </c>
      <c r="DK137" t="str">
        <f t="shared" si="105"/>
        <v>CY24</v>
      </c>
    </row>
    <row r="138" spans="1:115" x14ac:dyDescent="0.2">
      <c r="A138" s="19"/>
      <c r="B138" s="19"/>
      <c r="C138" s="19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CK138">
        <f>CK133</f>
        <v>24</v>
      </c>
      <c r="CL138" s="206" t="s">
        <v>146</v>
      </c>
      <c r="CM138" s="207" t="str">
        <f t="shared" ca="1" si="106"/>
        <v/>
      </c>
      <c r="DF138" s="172"/>
      <c r="DG138">
        <f t="shared" ca="1" si="107"/>
        <v>0</v>
      </c>
      <c r="DI138" s="172" t="s">
        <v>148</v>
      </c>
      <c r="DJ138">
        <f>DJ133</f>
        <v>24</v>
      </c>
      <c r="DK138" t="str">
        <f t="shared" si="105"/>
        <v>CZ24</v>
      </c>
    </row>
    <row r="139" spans="1:115" x14ac:dyDescent="0.2">
      <c r="A139" s="19"/>
      <c r="B139" s="19"/>
      <c r="C139" s="19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CK139">
        <f>CK133</f>
        <v>24</v>
      </c>
      <c r="CL139" s="206" t="s">
        <v>147</v>
      </c>
      <c r="CM139" s="207" t="str">
        <f t="shared" ca="1" si="106"/>
        <v/>
      </c>
      <c r="DF139" s="172"/>
      <c r="DG139">
        <f t="shared" ca="1" si="107"/>
        <v>0</v>
      </c>
      <c r="DI139" s="172" t="s">
        <v>149</v>
      </c>
      <c r="DJ139">
        <f>DJ133</f>
        <v>24</v>
      </c>
      <c r="DK139" t="str">
        <f t="shared" ref="DK139:DK202" si="108">DI139&amp;DJ139</f>
        <v>DA24</v>
      </c>
    </row>
    <row r="140" spans="1:115" x14ac:dyDescent="0.2">
      <c r="A140" s="19"/>
      <c r="B140" s="19"/>
      <c r="C140" s="19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CK140">
        <f>CK133+1</f>
        <v>25</v>
      </c>
      <c r="CL140" s="206" t="s">
        <v>141</v>
      </c>
      <c r="CM140" s="207" t="str">
        <f t="shared" ca="1" si="106"/>
        <v>Tiedot!V380</v>
      </c>
      <c r="DF140" s="172"/>
      <c r="DG140" t="str">
        <f t="shared" ca="1" si="107"/>
        <v>Tiedot!AW380</v>
      </c>
      <c r="DI140" s="172" t="s">
        <v>116</v>
      </c>
      <c r="DJ140">
        <f>DJ133+1</f>
        <v>25</v>
      </c>
      <c r="DK140" t="str">
        <f t="shared" si="108"/>
        <v>CU25</v>
      </c>
    </row>
    <row r="141" spans="1:115" x14ac:dyDescent="0.2">
      <c r="A141" s="19"/>
      <c r="B141" s="19"/>
      <c r="C141" s="19"/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CK141">
        <f>CK140</f>
        <v>25</v>
      </c>
      <c r="CL141" s="206" t="s">
        <v>142</v>
      </c>
      <c r="CM141" s="207" t="str">
        <f t="shared" ca="1" si="106"/>
        <v>Tiedot!V384</v>
      </c>
      <c r="DF141" s="172"/>
      <c r="DG141" t="str">
        <f t="shared" ca="1" si="107"/>
        <v>Tiedot!AW384</v>
      </c>
      <c r="DI141" s="172" t="s">
        <v>117</v>
      </c>
      <c r="DJ141">
        <f>DJ140</f>
        <v>25</v>
      </c>
      <c r="DK141" t="str">
        <f t="shared" si="108"/>
        <v>CV25</v>
      </c>
    </row>
    <row r="142" spans="1:115" x14ac:dyDescent="0.2">
      <c r="A142" s="19"/>
      <c r="B142" s="19"/>
      <c r="C142" s="19"/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CK142">
        <f>CK140</f>
        <v>25</v>
      </c>
      <c r="CL142" s="206" t="s">
        <v>143</v>
      </c>
      <c r="CM142" s="207" t="str">
        <f t="shared" ca="1" si="106"/>
        <v/>
      </c>
      <c r="DF142" s="172"/>
      <c r="DG142">
        <f t="shared" ca="1" si="107"/>
        <v>0</v>
      </c>
      <c r="DI142" s="172" t="s">
        <v>118</v>
      </c>
      <c r="DJ142">
        <f>DJ140</f>
        <v>25</v>
      </c>
      <c r="DK142" t="str">
        <f t="shared" si="108"/>
        <v>CW25</v>
      </c>
    </row>
    <row r="143" spans="1:115" x14ac:dyDescent="0.2">
      <c r="A143" s="19"/>
      <c r="B143" s="19"/>
      <c r="C143" s="19"/>
      <c r="D143" s="19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CK143">
        <f>CK140</f>
        <v>25</v>
      </c>
      <c r="CL143" s="206" t="s">
        <v>144</v>
      </c>
      <c r="CM143" s="207" t="str">
        <f t="shared" ca="1" si="106"/>
        <v/>
      </c>
      <c r="DF143" s="172"/>
      <c r="DG143">
        <f t="shared" ca="1" si="107"/>
        <v>0</v>
      </c>
      <c r="DI143" s="172" t="s">
        <v>119</v>
      </c>
      <c r="DJ143">
        <f>DJ140</f>
        <v>25</v>
      </c>
      <c r="DK143" t="str">
        <f t="shared" si="108"/>
        <v>CX25</v>
      </c>
    </row>
    <row r="144" spans="1:115" x14ac:dyDescent="0.2">
      <c r="A144" s="19"/>
      <c r="B144" s="19"/>
      <c r="C144" s="19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CK144">
        <f>CK140</f>
        <v>25</v>
      </c>
      <c r="CL144" s="206" t="s">
        <v>145</v>
      </c>
      <c r="CM144" s="207" t="str">
        <f t="shared" ca="1" si="106"/>
        <v/>
      </c>
      <c r="DF144" s="172"/>
      <c r="DG144">
        <f t="shared" ca="1" si="107"/>
        <v>0</v>
      </c>
      <c r="DI144" s="172" t="s">
        <v>120</v>
      </c>
      <c r="DJ144">
        <f>DJ140</f>
        <v>25</v>
      </c>
      <c r="DK144" t="str">
        <f t="shared" si="108"/>
        <v>CY25</v>
      </c>
    </row>
    <row r="145" spans="1:115" x14ac:dyDescent="0.2">
      <c r="A145" s="19"/>
      <c r="B145" s="19"/>
      <c r="C145" s="19"/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CK145">
        <f>CK140</f>
        <v>25</v>
      </c>
      <c r="CL145" s="206" t="s">
        <v>146</v>
      </c>
      <c r="CM145" s="207" t="str">
        <f t="shared" ca="1" si="106"/>
        <v/>
      </c>
      <c r="DF145" s="172"/>
      <c r="DG145">
        <f t="shared" ca="1" si="107"/>
        <v>0</v>
      </c>
      <c r="DI145" s="172" t="s">
        <v>148</v>
      </c>
      <c r="DJ145">
        <f>DJ140</f>
        <v>25</v>
      </c>
      <c r="DK145" t="str">
        <f t="shared" si="108"/>
        <v>CZ25</v>
      </c>
    </row>
    <row r="146" spans="1:115" x14ac:dyDescent="0.2">
      <c r="A146" s="19"/>
      <c r="B146" s="19"/>
      <c r="C146" s="19"/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CK146">
        <f>CK140</f>
        <v>25</v>
      </c>
      <c r="CL146" s="206" t="s">
        <v>147</v>
      </c>
      <c r="CM146" s="207" t="str">
        <f t="shared" ca="1" si="106"/>
        <v/>
      </c>
      <c r="DF146" s="172"/>
      <c r="DG146">
        <f t="shared" ca="1" si="107"/>
        <v>0</v>
      </c>
      <c r="DI146" s="172" t="s">
        <v>149</v>
      </c>
      <c r="DJ146">
        <f>DJ140</f>
        <v>25</v>
      </c>
      <c r="DK146" t="str">
        <f t="shared" si="108"/>
        <v>DA25</v>
      </c>
    </row>
    <row r="147" spans="1:115" x14ac:dyDescent="0.2">
      <c r="A147" s="19"/>
      <c r="B147" s="19"/>
      <c r="C147" s="19"/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CK147">
        <f>CK140+1</f>
        <v>26</v>
      </c>
      <c r="CL147" s="206" t="s">
        <v>141</v>
      </c>
      <c r="CM147" s="207" t="str">
        <f t="shared" ca="1" si="106"/>
        <v>Tiedot!V399</v>
      </c>
      <c r="DF147" s="172"/>
      <c r="DG147" t="str">
        <f t="shared" ca="1" si="107"/>
        <v>Tiedot!AW399</v>
      </c>
      <c r="DI147" s="172" t="s">
        <v>116</v>
      </c>
      <c r="DJ147">
        <f>DJ140+1</f>
        <v>26</v>
      </c>
      <c r="DK147" t="str">
        <f t="shared" si="108"/>
        <v>CU26</v>
      </c>
    </row>
    <row r="148" spans="1:115" x14ac:dyDescent="0.2">
      <c r="A148" s="19"/>
      <c r="B148" s="19"/>
      <c r="C148" s="19"/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CK148">
        <f>CK147</f>
        <v>26</v>
      </c>
      <c r="CL148" s="206" t="s">
        <v>142</v>
      </c>
      <c r="CM148" s="207" t="str">
        <f t="shared" ca="1" si="106"/>
        <v>Tiedot!V403</v>
      </c>
      <c r="DF148" s="172"/>
      <c r="DG148" t="str">
        <f t="shared" ca="1" si="107"/>
        <v>Tiedot!AW403</v>
      </c>
      <c r="DI148" s="172" t="s">
        <v>117</v>
      </c>
      <c r="DJ148">
        <f>DJ147</f>
        <v>26</v>
      </c>
      <c r="DK148" t="str">
        <f t="shared" si="108"/>
        <v>CV26</v>
      </c>
    </row>
    <row r="149" spans="1:115" x14ac:dyDescent="0.2">
      <c r="A149" s="19"/>
      <c r="B149" s="19"/>
      <c r="C149" s="19"/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CK149">
        <f>CK147</f>
        <v>26</v>
      </c>
      <c r="CL149" s="206" t="s">
        <v>143</v>
      </c>
      <c r="CM149" s="207" t="str">
        <f t="shared" ca="1" si="106"/>
        <v/>
      </c>
      <c r="DF149" s="172"/>
      <c r="DG149">
        <f t="shared" ca="1" si="107"/>
        <v>0</v>
      </c>
      <c r="DI149" s="172" t="s">
        <v>118</v>
      </c>
      <c r="DJ149">
        <f>DJ147</f>
        <v>26</v>
      </c>
      <c r="DK149" t="str">
        <f t="shared" si="108"/>
        <v>CW26</v>
      </c>
    </row>
    <row r="150" spans="1:115" x14ac:dyDescent="0.2">
      <c r="A150" s="19"/>
      <c r="B150" s="19"/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CK150">
        <f>CK147</f>
        <v>26</v>
      </c>
      <c r="CL150" s="206" t="s">
        <v>144</v>
      </c>
      <c r="CM150" s="207" t="str">
        <f t="shared" ca="1" si="106"/>
        <v/>
      </c>
      <c r="DF150" s="172"/>
      <c r="DG150">
        <f t="shared" ca="1" si="107"/>
        <v>0</v>
      </c>
      <c r="DI150" s="172" t="s">
        <v>119</v>
      </c>
      <c r="DJ150">
        <f>DJ147</f>
        <v>26</v>
      </c>
      <c r="DK150" t="str">
        <f t="shared" si="108"/>
        <v>CX26</v>
      </c>
    </row>
    <row r="151" spans="1:115" x14ac:dyDescent="0.2">
      <c r="A151" s="19"/>
      <c r="B151" s="19"/>
      <c r="C151" s="19"/>
      <c r="D151" s="19"/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CK151">
        <f>CK147</f>
        <v>26</v>
      </c>
      <c r="CL151" s="206" t="s">
        <v>145</v>
      </c>
      <c r="CM151" s="207" t="str">
        <f t="shared" ca="1" si="106"/>
        <v/>
      </c>
      <c r="DF151" s="172"/>
      <c r="DG151">
        <f t="shared" ca="1" si="107"/>
        <v>0</v>
      </c>
      <c r="DI151" s="172" t="s">
        <v>120</v>
      </c>
      <c r="DJ151">
        <f>DJ147</f>
        <v>26</v>
      </c>
      <c r="DK151" t="str">
        <f t="shared" si="108"/>
        <v>CY26</v>
      </c>
    </row>
    <row r="152" spans="1:115" x14ac:dyDescent="0.2">
      <c r="A152" s="19"/>
      <c r="B152" s="19"/>
      <c r="C152" s="19"/>
      <c r="D152" s="19"/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CK152">
        <f>CK147</f>
        <v>26</v>
      </c>
      <c r="CL152" s="206" t="s">
        <v>146</v>
      </c>
      <c r="CM152" s="207" t="str">
        <f t="shared" ca="1" si="106"/>
        <v/>
      </c>
      <c r="DF152" s="172"/>
      <c r="DG152">
        <f t="shared" ca="1" si="107"/>
        <v>0</v>
      </c>
      <c r="DI152" s="172" t="s">
        <v>148</v>
      </c>
      <c r="DJ152">
        <f>DJ147</f>
        <v>26</v>
      </c>
      <c r="DK152" t="str">
        <f t="shared" si="108"/>
        <v>CZ26</v>
      </c>
    </row>
    <row r="153" spans="1:115" x14ac:dyDescent="0.2">
      <c r="A153" s="19"/>
      <c r="B153" s="19"/>
      <c r="C153" s="19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CK153">
        <f>CK147</f>
        <v>26</v>
      </c>
      <c r="CL153" s="206" t="s">
        <v>147</v>
      </c>
      <c r="CM153" s="207" t="str">
        <f t="shared" ca="1" si="106"/>
        <v/>
      </c>
      <c r="DF153" s="172"/>
      <c r="DG153">
        <f t="shared" ca="1" si="107"/>
        <v>0</v>
      </c>
      <c r="DI153" s="172" t="s">
        <v>149</v>
      </c>
      <c r="DJ153">
        <f>DJ147</f>
        <v>26</v>
      </c>
      <c r="DK153" t="str">
        <f t="shared" si="108"/>
        <v>DA26</v>
      </c>
    </row>
    <row r="154" spans="1:115" x14ac:dyDescent="0.2">
      <c r="A154" s="19"/>
      <c r="B154" s="19"/>
      <c r="C154" s="19"/>
      <c r="D154" s="19"/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CK154">
        <f>CK147+1</f>
        <v>27</v>
      </c>
      <c r="CL154" s="206" t="s">
        <v>141</v>
      </c>
      <c r="CM154" s="207" t="str">
        <f t="shared" ca="1" si="106"/>
        <v>Tiedot!V418</v>
      </c>
      <c r="DF154" s="172"/>
      <c r="DG154" t="str">
        <f t="shared" ca="1" si="107"/>
        <v>Tiedot!AW418</v>
      </c>
      <c r="DI154" s="172" t="s">
        <v>116</v>
      </c>
      <c r="DJ154">
        <f>DJ147+1</f>
        <v>27</v>
      </c>
      <c r="DK154" t="str">
        <f t="shared" si="108"/>
        <v>CU27</v>
      </c>
    </row>
    <row r="155" spans="1:115" x14ac:dyDescent="0.2">
      <c r="A155" s="19"/>
      <c r="B155" s="19"/>
      <c r="C155" s="19"/>
      <c r="D155" s="19"/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CK155">
        <f>CK154</f>
        <v>27</v>
      </c>
      <c r="CL155" s="206" t="s">
        <v>142</v>
      </c>
      <c r="CM155" s="207" t="str">
        <f t="shared" ca="1" si="106"/>
        <v>Tiedot!V422</v>
      </c>
      <c r="DF155" s="172"/>
      <c r="DG155" t="str">
        <f t="shared" ca="1" si="107"/>
        <v>Tiedot!AW422</v>
      </c>
      <c r="DI155" s="172" t="s">
        <v>117</v>
      </c>
      <c r="DJ155">
        <f>DJ154</f>
        <v>27</v>
      </c>
      <c r="DK155" t="str">
        <f t="shared" si="108"/>
        <v>CV27</v>
      </c>
    </row>
    <row r="156" spans="1:115" x14ac:dyDescent="0.2">
      <c r="A156" s="19"/>
      <c r="B156" s="19"/>
      <c r="C156" s="19"/>
      <c r="D156" s="19"/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CK156">
        <f>CK154</f>
        <v>27</v>
      </c>
      <c r="CL156" s="206" t="s">
        <v>143</v>
      </c>
      <c r="CM156" s="207" t="str">
        <f t="shared" ca="1" si="106"/>
        <v/>
      </c>
      <c r="DF156" s="172"/>
      <c r="DG156">
        <f t="shared" ca="1" si="107"/>
        <v>0</v>
      </c>
      <c r="DI156" s="172" t="s">
        <v>118</v>
      </c>
      <c r="DJ156">
        <f>DJ154</f>
        <v>27</v>
      </c>
      <c r="DK156" t="str">
        <f t="shared" si="108"/>
        <v>CW27</v>
      </c>
    </row>
    <row r="157" spans="1:115" x14ac:dyDescent="0.2">
      <c r="A157" s="19"/>
      <c r="B157" s="19"/>
      <c r="C157" s="19"/>
      <c r="D157" s="19"/>
      <c r="E157" s="19"/>
      <c r="F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CK157">
        <f>CK154</f>
        <v>27</v>
      </c>
      <c r="CL157" s="206" t="s">
        <v>144</v>
      </c>
      <c r="CM157" s="207" t="str">
        <f t="shared" ca="1" si="106"/>
        <v/>
      </c>
      <c r="DF157" s="172"/>
      <c r="DG157">
        <f t="shared" ca="1" si="107"/>
        <v>0</v>
      </c>
      <c r="DI157" s="172" t="s">
        <v>119</v>
      </c>
      <c r="DJ157">
        <f>DJ154</f>
        <v>27</v>
      </c>
      <c r="DK157" t="str">
        <f t="shared" si="108"/>
        <v>CX27</v>
      </c>
    </row>
    <row r="158" spans="1:115" x14ac:dyDescent="0.2">
      <c r="A158" s="19"/>
      <c r="B158" s="19"/>
      <c r="C158" s="19"/>
      <c r="D158" s="19"/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CK158">
        <f>CK154</f>
        <v>27</v>
      </c>
      <c r="CL158" s="206" t="s">
        <v>145</v>
      </c>
      <c r="CM158" s="207" t="str">
        <f t="shared" ca="1" si="106"/>
        <v/>
      </c>
      <c r="DF158" s="172"/>
      <c r="DG158">
        <f t="shared" ca="1" si="107"/>
        <v>0</v>
      </c>
      <c r="DI158" s="172" t="s">
        <v>120</v>
      </c>
      <c r="DJ158">
        <f>DJ154</f>
        <v>27</v>
      </c>
      <c r="DK158" t="str">
        <f t="shared" si="108"/>
        <v>CY27</v>
      </c>
    </row>
    <row r="159" spans="1:115" x14ac:dyDescent="0.2">
      <c r="A159" s="19"/>
      <c r="B159" s="19"/>
      <c r="C159" s="19"/>
      <c r="D159" s="19"/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CK159">
        <f>CK154</f>
        <v>27</v>
      </c>
      <c r="CL159" s="206" t="s">
        <v>146</v>
      </c>
      <c r="CM159" s="207" t="str">
        <f t="shared" ca="1" si="106"/>
        <v/>
      </c>
      <c r="DF159" s="172"/>
      <c r="DG159">
        <f t="shared" ca="1" si="107"/>
        <v>0</v>
      </c>
      <c r="DI159" s="172" t="s">
        <v>148</v>
      </c>
      <c r="DJ159">
        <f>DJ154</f>
        <v>27</v>
      </c>
      <c r="DK159" t="str">
        <f t="shared" si="108"/>
        <v>CZ27</v>
      </c>
    </row>
    <row r="160" spans="1:115" x14ac:dyDescent="0.2">
      <c r="A160" s="19"/>
      <c r="B160" s="19"/>
      <c r="C160" s="19"/>
      <c r="D160" s="19"/>
      <c r="E160" s="19"/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CK160">
        <f>CK154</f>
        <v>27</v>
      </c>
      <c r="CL160" s="206" t="s">
        <v>147</v>
      </c>
      <c r="CM160" s="207" t="str">
        <f t="shared" ca="1" si="106"/>
        <v/>
      </c>
      <c r="DF160" s="172"/>
      <c r="DG160">
        <f t="shared" ca="1" si="107"/>
        <v>0</v>
      </c>
      <c r="DI160" s="172" t="s">
        <v>149</v>
      </c>
      <c r="DJ160">
        <f>DJ154</f>
        <v>27</v>
      </c>
      <c r="DK160" t="str">
        <f t="shared" si="108"/>
        <v>DA27</v>
      </c>
    </row>
    <row r="161" spans="1:115" x14ac:dyDescent="0.2">
      <c r="A161" s="19"/>
      <c r="B161" s="19"/>
      <c r="C161" s="19"/>
      <c r="D161" s="19"/>
      <c r="E161" s="19"/>
      <c r="F161" s="19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CK161">
        <f>CK154+1</f>
        <v>28</v>
      </c>
      <c r="CL161" s="206" t="s">
        <v>141</v>
      </c>
      <c r="CM161" s="207" t="str">
        <f t="shared" ca="1" si="106"/>
        <v>Tiedot!V437</v>
      </c>
      <c r="DF161" s="172"/>
      <c r="DG161" t="str">
        <f t="shared" ca="1" si="107"/>
        <v>Tiedot!AW437</v>
      </c>
      <c r="DI161" s="172" t="s">
        <v>116</v>
      </c>
      <c r="DJ161">
        <f>DJ154+1</f>
        <v>28</v>
      </c>
      <c r="DK161" t="str">
        <f t="shared" si="108"/>
        <v>CU28</v>
      </c>
    </row>
    <row r="162" spans="1:115" x14ac:dyDescent="0.2">
      <c r="A162" s="19"/>
      <c r="B162" s="19"/>
      <c r="C162" s="19"/>
      <c r="D162" s="19"/>
      <c r="E162" s="19"/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CK162">
        <f>CK161</f>
        <v>28</v>
      </c>
      <c r="CL162" s="206" t="s">
        <v>142</v>
      </c>
      <c r="CM162" s="207" t="str">
        <f t="shared" ca="1" si="106"/>
        <v>Tiedot!V441</v>
      </c>
      <c r="DF162" s="172"/>
      <c r="DG162" t="str">
        <f t="shared" ca="1" si="107"/>
        <v>Tiedot!AW441</v>
      </c>
      <c r="DI162" s="172" t="s">
        <v>117</v>
      </c>
      <c r="DJ162">
        <f>DJ161</f>
        <v>28</v>
      </c>
      <c r="DK162" t="str">
        <f t="shared" si="108"/>
        <v>CV28</v>
      </c>
    </row>
    <row r="163" spans="1:115" x14ac:dyDescent="0.2">
      <c r="A163" s="19"/>
      <c r="B163" s="19"/>
      <c r="C163" s="19"/>
      <c r="D163" s="19"/>
      <c r="E163" s="19"/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CK163">
        <f>CK161</f>
        <v>28</v>
      </c>
      <c r="CL163" s="206" t="s">
        <v>143</v>
      </c>
      <c r="CM163" s="207" t="str">
        <f t="shared" ca="1" si="106"/>
        <v/>
      </c>
      <c r="DF163" s="172"/>
      <c r="DG163">
        <f t="shared" ca="1" si="107"/>
        <v>0</v>
      </c>
      <c r="DI163" s="172" t="s">
        <v>118</v>
      </c>
      <c r="DJ163">
        <f>DJ161</f>
        <v>28</v>
      </c>
      <c r="DK163" t="str">
        <f t="shared" si="108"/>
        <v>CW28</v>
      </c>
    </row>
    <row r="164" spans="1:115" x14ac:dyDescent="0.2">
      <c r="A164" s="19"/>
      <c r="B164" s="19"/>
      <c r="C164" s="19"/>
      <c r="D164" s="19"/>
      <c r="E164" s="19"/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CK164">
        <f>CK161</f>
        <v>28</v>
      </c>
      <c r="CL164" s="206" t="s">
        <v>144</v>
      </c>
      <c r="CM164" s="207" t="str">
        <f t="shared" ca="1" si="106"/>
        <v/>
      </c>
      <c r="DF164" s="172" t="s">
        <v>128</v>
      </c>
      <c r="DG164">
        <f t="shared" ca="1" si="107"/>
        <v>0</v>
      </c>
      <c r="DI164" s="172" t="s">
        <v>119</v>
      </c>
      <c r="DJ164">
        <f>DJ161</f>
        <v>28</v>
      </c>
      <c r="DK164" t="str">
        <f t="shared" si="108"/>
        <v>CX28</v>
      </c>
    </row>
    <row r="165" spans="1:115" x14ac:dyDescent="0.2">
      <c r="A165" s="19"/>
      <c r="B165" s="19"/>
      <c r="C165" s="19"/>
      <c r="D165" s="19"/>
      <c r="E165" s="19"/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CK165">
        <f>CK161</f>
        <v>28</v>
      </c>
      <c r="CL165" s="206" t="s">
        <v>145</v>
      </c>
      <c r="CM165" s="207" t="str">
        <f t="shared" ca="1" si="106"/>
        <v/>
      </c>
      <c r="DF165" s="172"/>
      <c r="DG165">
        <f t="shared" ca="1" si="107"/>
        <v>0</v>
      </c>
      <c r="DI165" s="172" t="s">
        <v>120</v>
      </c>
      <c r="DJ165">
        <f>DJ161</f>
        <v>28</v>
      </c>
      <c r="DK165" t="str">
        <f t="shared" si="108"/>
        <v>CY28</v>
      </c>
    </row>
    <row r="166" spans="1:115" x14ac:dyDescent="0.2">
      <c r="A166" s="19"/>
      <c r="B166" s="19"/>
      <c r="C166" s="19"/>
      <c r="D166" s="19"/>
      <c r="E166" s="19"/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CK166">
        <f>CK161</f>
        <v>28</v>
      </c>
      <c r="CL166" s="206" t="s">
        <v>146</v>
      </c>
      <c r="CM166" s="207" t="str">
        <f t="shared" ca="1" si="106"/>
        <v/>
      </c>
      <c r="DF166" s="172"/>
      <c r="DG166">
        <f t="shared" ca="1" si="107"/>
        <v>0</v>
      </c>
      <c r="DI166" s="172" t="s">
        <v>148</v>
      </c>
      <c r="DJ166">
        <f>DJ161</f>
        <v>28</v>
      </c>
      <c r="DK166" t="str">
        <f t="shared" si="108"/>
        <v>CZ28</v>
      </c>
    </row>
    <row r="167" spans="1:115" x14ac:dyDescent="0.2">
      <c r="A167" s="19"/>
      <c r="B167" s="19"/>
      <c r="C167" s="19"/>
      <c r="D167" s="19"/>
      <c r="E167" s="19"/>
      <c r="F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CK167">
        <f>CK161</f>
        <v>28</v>
      </c>
      <c r="CL167" s="206" t="s">
        <v>147</v>
      </c>
      <c r="CM167" s="207" t="str">
        <f t="shared" ca="1" si="106"/>
        <v/>
      </c>
      <c r="DF167" s="172"/>
      <c r="DG167">
        <f t="shared" ca="1" si="107"/>
        <v>0</v>
      </c>
      <c r="DI167" s="172" t="s">
        <v>149</v>
      </c>
      <c r="DJ167">
        <f>DJ161</f>
        <v>28</v>
      </c>
      <c r="DK167" t="str">
        <f t="shared" si="108"/>
        <v>DA28</v>
      </c>
    </row>
    <row r="168" spans="1:115" x14ac:dyDescent="0.2">
      <c r="A168" s="19"/>
      <c r="B168" s="19"/>
      <c r="C168" s="19"/>
      <c r="D168" s="19"/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CK168">
        <f>CK161+1</f>
        <v>29</v>
      </c>
      <c r="CL168" s="206" t="s">
        <v>141</v>
      </c>
      <c r="CM168" s="207" t="str">
        <f t="shared" ca="1" si="106"/>
        <v>Tiedot!V456</v>
      </c>
      <c r="DF168" s="172"/>
      <c r="DG168" t="str">
        <f t="shared" ca="1" si="107"/>
        <v>Tiedot!AW456</v>
      </c>
      <c r="DI168" s="172" t="s">
        <v>116</v>
      </c>
      <c r="DJ168">
        <f>DJ161+1</f>
        <v>29</v>
      </c>
      <c r="DK168" t="str">
        <f t="shared" si="108"/>
        <v>CU29</v>
      </c>
    </row>
    <row r="169" spans="1:115" x14ac:dyDescent="0.2">
      <c r="A169" s="19"/>
      <c r="B169" s="19"/>
      <c r="C169" s="19"/>
      <c r="D169" s="19"/>
      <c r="E169" s="19"/>
      <c r="F169" s="19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CK169">
        <f>CK168</f>
        <v>29</v>
      </c>
      <c r="CL169" s="206" t="s">
        <v>142</v>
      </c>
      <c r="CM169" s="207" t="str">
        <f t="shared" ca="1" si="106"/>
        <v>Tiedot!V460</v>
      </c>
      <c r="DF169" s="172"/>
      <c r="DG169" t="str">
        <f t="shared" ca="1" si="107"/>
        <v>Tiedot!AW460</v>
      </c>
      <c r="DI169" s="172" t="s">
        <v>117</v>
      </c>
      <c r="DJ169">
        <f>DJ168</f>
        <v>29</v>
      </c>
      <c r="DK169" t="str">
        <f t="shared" si="108"/>
        <v>CV29</v>
      </c>
    </row>
    <row r="170" spans="1:115" x14ac:dyDescent="0.2">
      <c r="A170" s="19"/>
      <c r="B170" s="19"/>
      <c r="C170" s="19"/>
      <c r="D170" s="19"/>
      <c r="E170" s="19"/>
      <c r="F170" s="19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CK170">
        <f>CK168</f>
        <v>29</v>
      </c>
      <c r="CL170" s="206" t="s">
        <v>143</v>
      </c>
      <c r="CM170" s="207" t="str">
        <f t="shared" ca="1" si="106"/>
        <v/>
      </c>
      <c r="DF170" s="172"/>
      <c r="DG170">
        <f t="shared" ca="1" si="107"/>
        <v>0</v>
      </c>
      <c r="DI170" s="172" t="s">
        <v>118</v>
      </c>
      <c r="DJ170">
        <f>DJ168</f>
        <v>29</v>
      </c>
      <c r="DK170" t="str">
        <f t="shared" si="108"/>
        <v>CW29</v>
      </c>
    </row>
    <row r="171" spans="1:115" x14ac:dyDescent="0.2">
      <c r="A171" s="19"/>
      <c r="B171" s="19"/>
      <c r="C171" s="19"/>
      <c r="D171" s="19"/>
      <c r="E171" s="19"/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CK171">
        <f>CK168</f>
        <v>29</v>
      </c>
      <c r="CL171" s="206" t="s">
        <v>144</v>
      </c>
      <c r="CM171" s="207" t="str">
        <f t="shared" ca="1" si="106"/>
        <v/>
      </c>
      <c r="DF171" s="172"/>
      <c r="DG171">
        <f t="shared" ca="1" si="107"/>
        <v>0</v>
      </c>
      <c r="DI171" s="172" t="s">
        <v>119</v>
      </c>
      <c r="DJ171">
        <f>DJ168</f>
        <v>29</v>
      </c>
      <c r="DK171" t="str">
        <f t="shared" si="108"/>
        <v>CX29</v>
      </c>
    </row>
    <row r="172" spans="1:115" x14ac:dyDescent="0.2">
      <c r="A172" s="19"/>
      <c r="B172" s="19"/>
      <c r="C172" s="19"/>
      <c r="D172" s="19"/>
      <c r="E172" s="19"/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CK172">
        <f>CK168</f>
        <v>29</v>
      </c>
      <c r="CL172" s="206" t="s">
        <v>145</v>
      </c>
      <c r="CM172" s="207" t="str">
        <f t="shared" ca="1" si="106"/>
        <v/>
      </c>
      <c r="DF172" s="172"/>
      <c r="DG172">
        <f t="shared" ca="1" si="107"/>
        <v>0</v>
      </c>
      <c r="DI172" s="172" t="s">
        <v>120</v>
      </c>
      <c r="DJ172">
        <f>DJ168</f>
        <v>29</v>
      </c>
      <c r="DK172" t="str">
        <f t="shared" si="108"/>
        <v>CY29</v>
      </c>
    </row>
    <row r="173" spans="1:115" x14ac:dyDescent="0.2">
      <c r="A173" s="19"/>
      <c r="B173" s="19"/>
      <c r="C173" s="19"/>
      <c r="D173" s="19"/>
      <c r="E173" s="19"/>
      <c r="F173" s="19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CK173">
        <f>CK168</f>
        <v>29</v>
      </c>
      <c r="CL173" s="206" t="s">
        <v>146</v>
      </c>
      <c r="CM173" s="207" t="str">
        <f t="shared" ca="1" si="106"/>
        <v/>
      </c>
      <c r="DF173" s="172"/>
      <c r="DG173">
        <f t="shared" ca="1" si="107"/>
        <v>0</v>
      </c>
      <c r="DI173" s="172" t="s">
        <v>148</v>
      </c>
      <c r="DJ173">
        <f>DJ168</f>
        <v>29</v>
      </c>
      <c r="DK173" t="str">
        <f t="shared" si="108"/>
        <v>CZ29</v>
      </c>
    </row>
    <row r="174" spans="1:115" x14ac:dyDescent="0.2">
      <c r="A174" s="19"/>
      <c r="B174" s="19"/>
      <c r="C174" s="19"/>
      <c r="D174" s="19"/>
      <c r="E174" s="19"/>
      <c r="F174" s="19"/>
      <c r="G174" s="1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CK174">
        <f>CK168</f>
        <v>29</v>
      </c>
      <c r="CL174" s="206" t="s">
        <v>147</v>
      </c>
      <c r="CM174" s="207" t="str">
        <f t="shared" ca="1" si="106"/>
        <v/>
      </c>
      <c r="DF174" s="172"/>
      <c r="DG174">
        <f t="shared" ca="1" si="107"/>
        <v>0</v>
      </c>
      <c r="DI174" s="172" t="s">
        <v>149</v>
      </c>
      <c r="DJ174">
        <f>DJ168</f>
        <v>29</v>
      </c>
      <c r="DK174" t="str">
        <f t="shared" si="108"/>
        <v>DA29</v>
      </c>
    </row>
    <row r="175" spans="1:115" x14ac:dyDescent="0.2">
      <c r="A175" s="19"/>
      <c r="B175" s="19"/>
      <c r="C175" s="19"/>
      <c r="D175" s="19"/>
      <c r="E175" s="19"/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CK175">
        <f>CK168+1</f>
        <v>30</v>
      </c>
      <c r="CL175" s="206" t="s">
        <v>141</v>
      </c>
      <c r="CM175" s="207" t="str">
        <f t="shared" ca="1" si="106"/>
        <v>Tiedot!V475</v>
      </c>
      <c r="DF175" s="172"/>
      <c r="DG175" t="str">
        <f t="shared" ca="1" si="107"/>
        <v>Tiedot!AW475</v>
      </c>
      <c r="DI175" s="172" t="s">
        <v>116</v>
      </c>
      <c r="DJ175">
        <f>DJ168+1</f>
        <v>30</v>
      </c>
      <c r="DK175" t="str">
        <f t="shared" si="108"/>
        <v>CU30</v>
      </c>
    </row>
    <row r="176" spans="1:115" x14ac:dyDescent="0.2">
      <c r="A176" s="19"/>
      <c r="B176" s="19"/>
      <c r="C176" s="19"/>
      <c r="D176" s="19"/>
      <c r="E176" s="19"/>
      <c r="F176" s="19"/>
      <c r="G176" s="1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CK176">
        <f>CK175</f>
        <v>30</v>
      </c>
      <c r="CL176" s="206" t="s">
        <v>142</v>
      </c>
      <c r="CM176" s="207" t="str">
        <f t="shared" ca="1" si="106"/>
        <v>Tiedot!V479</v>
      </c>
      <c r="DF176" s="172"/>
      <c r="DG176" t="str">
        <f t="shared" ca="1" si="107"/>
        <v>Tiedot!AW479</v>
      </c>
      <c r="DI176" s="172" t="s">
        <v>117</v>
      </c>
      <c r="DJ176">
        <f>DJ175</f>
        <v>30</v>
      </c>
      <c r="DK176" t="str">
        <f t="shared" si="108"/>
        <v>CV30</v>
      </c>
    </row>
    <row r="177" spans="1:115" x14ac:dyDescent="0.2">
      <c r="A177" s="19"/>
      <c r="B177" s="19"/>
      <c r="C177" s="19"/>
      <c r="D177" s="19"/>
      <c r="E177" s="19"/>
      <c r="F177" s="19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CK177">
        <f>CK175</f>
        <v>30</v>
      </c>
      <c r="CL177" s="206" t="s">
        <v>143</v>
      </c>
      <c r="CM177" s="207" t="str">
        <f t="shared" ca="1" si="106"/>
        <v/>
      </c>
      <c r="DF177" s="172"/>
      <c r="DG177">
        <f t="shared" ca="1" si="107"/>
        <v>0</v>
      </c>
      <c r="DI177" s="172" t="s">
        <v>118</v>
      </c>
      <c r="DJ177">
        <f>DJ175</f>
        <v>30</v>
      </c>
      <c r="DK177" t="str">
        <f t="shared" si="108"/>
        <v>CW30</v>
      </c>
    </row>
    <row r="178" spans="1:115" x14ac:dyDescent="0.2">
      <c r="A178" s="19"/>
      <c r="B178" s="19"/>
      <c r="C178" s="19"/>
      <c r="D178" s="19"/>
      <c r="E178" s="19"/>
      <c r="F178" s="19"/>
      <c r="G178" s="1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CK178">
        <f>CK175</f>
        <v>30</v>
      </c>
      <c r="CL178" s="206" t="s">
        <v>144</v>
      </c>
      <c r="CM178" s="207" t="str">
        <f t="shared" ca="1" si="106"/>
        <v/>
      </c>
      <c r="DF178" s="172"/>
      <c r="DG178">
        <f t="shared" ca="1" si="107"/>
        <v>0</v>
      </c>
      <c r="DI178" s="172" t="s">
        <v>119</v>
      </c>
      <c r="DJ178">
        <f>DJ175</f>
        <v>30</v>
      </c>
      <c r="DK178" t="str">
        <f t="shared" si="108"/>
        <v>CX30</v>
      </c>
    </row>
    <row r="179" spans="1:115" x14ac:dyDescent="0.2">
      <c r="A179" s="19"/>
      <c r="B179" s="19"/>
      <c r="C179" s="19"/>
      <c r="D179" s="19"/>
      <c r="E179" s="19"/>
      <c r="F179" s="19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CK179">
        <f>CK175</f>
        <v>30</v>
      </c>
      <c r="CL179" s="206" t="s">
        <v>145</v>
      </c>
      <c r="CM179" s="207" t="str">
        <f t="shared" ca="1" si="106"/>
        <v/>
      </c>
      <c r="DF179" s="172"/>
      <c r="DG179">
        <f t="shared" ca="1" si="107"/>
        <v>0</v>
      </c>
      <c r="DI179" s="172" t="s">
        <v>120</v>
      </c>
      <c r="DJ179">
        <f>DJ175</f>
        <v>30</v>
      </c>
      <c r="DK179" t="str">
        <f t="shared" si="108"/>
        <v>CY30</v>
      </c>
    </row>
    <row r="180" spans="1:115" x14ac:dyDescent="0.2">
      <c r="A180" s="19"/>
      <c r="B180" s="19"/>
      <c r="C180" s="19"/>
      <c r="D180" s="19"/>
      <c r="E180" s="19"/>
      <c r="F180" s="19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CK180">
        <f>CK175</f>
        <v>30</v>
      </c>
      <c r="CL180" s="206" t="s">
        <v>146</v>
      </c>
      <c r="CM180" s="207" t="str">
        <f t="shared" ca="1" si="106"/>
        <v/>
      </c>
      <c r="DF180" s="172"/>
      <c r="DG180">
        <f t="shared" ca="1" si="107"/>
        <v>0</v>
      </c>
      <c r="DI180" s="172" t="s">
        <v>148</v>
      </c>
      <c r="DJ180">
        <f>DJ175</f>
        <v>30</v>
      </c>
      <c r="DK180" t="str">
        <f t="shared" si="108"/>
        <v>CZ30</v>
      </c>
    </row>
    <row r="181" spans="1:115" x14ac:dyDescent="0.2">
      <c r="A181" s="19"/>
      <c r="B181" s="19"/>
      <c r="C181" s="19"/>
      <c r="D181" s="19"/>
      <c r="E181" s="19"/>
      <c r="F181" s="19"/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CK181">
        <f>CK175</f>
        <v>30</v>
      </c>
      <c r="CL181" s="206" t="s">
        <v>147</v>
      </c>
      <c r="CM181" s="207" t="str">
        <f t="shared" ca="1" si="106"/>
        <v/>
      </c>
      <c r="DF181" s="172"/>
      <c r="DG181">
        <f t="shared" ca="1" si="107"/>
        <v>0</v>
      </c>
      <c r="DI181" s="172" t="s">
        <v>149</v>
      </c>
      <c r="DJ181">
        <f>DJ175</f>
        <v>30</v>
      </c>
      <c r="DK181" t="str">
        <f t="shared" si="108"/>
        <v>DA30</v>
      </c>
    </row>
    <row r="182" spans="1:115" x14ac:dyDescent="0.2">
      <c r="A182" s="19"/>
      <c r="B182" s="19"/>
      <c r="C182" s="19"/>
      <c r="D182" s="19"/>
      <c r="E182" s="19"/>
      <c r="F182" s="19"/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CK182">
        <f>CK175+1</f>
        <v>31</v>
      </c>
      <c r="CL182" s="206" t="s">
        <v>141</v>
      </c>
      <c r="CM182" s="207" t="str">
        <f t="shared" ca="1" si="106"/>
        <v>Tiedot!V494</v>
      </c>
      <c r="DF182" s="172"/>
      <c r="DG182" t="str">
        <f t="shared" ca="1" si="107"/>
        <v>Tiedot!AW494</v>
      </c>
      <c r="DI182" s="172" t="s">
        <v>116</v>
      </c>
      <c r="DJ182">
        <f>DJ175+1</f>
        <v>31</v>
      </c>
      <c r="DK182" t="str">
        <f t="shared" si="108"/>
        <v>CU31</v>
      </c>
    </row>
    <row r="183" spans="1:115" x14ac:dyDescent="0.2">
      <c r="A183" s="19"/>
      <c r="B183" s="19"/>
      <c r="C183" s="19"/>
      <c r="D183" s="19"/>
      <c r="E183" s="19"/>
      <c r="F183" s="19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CK183">
        <f>CK182</f>
        <v>31</v>
      </c>
      <c r="CL183" s="206" t="s">
        <v>142</v>
      </c>
      <c r="CM183" s="207" t="str">
        <f t="shared" ca="1" si="106"/>
        <v>Tiedot!V498</v>
      </c>
      <c r="DF183" s="172"/>
      <c r="DG183" t="str">
        <f t="shared" ca="1" si="107"/>
        <v>Tiedot!AW498</v>
      </c>
      <c r="DI183" s="172" t="s">
        <v>117</v>
      </c>
      <c r="DJ183">
        <f>DJ182</f>
        <v>31</v>
      </c>
      <c r="DK183" t="str">
        <f t="shared" si="108"/>
        <v>CV31</v>
      </c>
    </row>
    <row r="184" spans="1:115" x14ac:dyDescent="0.2">
      <c r="A184" s="19"/>
      <c r="B184" s="19"/>
      <c r="C184" s="19"/>
      <c r="D184" s="19"/>
      <c r="E184" s="19"/>
      <c r="F184" s="19"/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CK184">
        <f>CK182</f>
        <v>31</v>
      </c>
      <c r="CL184" s="206" t="s">
        <v>143</v>
      </c>
      <c r="CM184" s="207" t="str">
        <f t="shared" ca="1" si="106"/>
        <v/>
      </c>
      <c r="DF184" s="172"/>
      <c r="DG184">
        <f t="shared" ca="1" si="107"/>
        <v>0</v>
      </c>
      <c r="DI184" s="172" t="s">
        <v>118</v>
      </c>
      <c r="DJ184">
        <f>DJ182</f>
        <v>31</v>
      </c>
      <c r="DK184" t="str">
        <f t="shared" si="108"/>
        <v>CW31</v>
      </c>
    </row>
    <row r="185" spans="1:115" x14ac:dyDescent="0.2">
      <c r="A185" s="19"/>
      <c r="B185" s="19"/>
      <c r="C185" s="19"/>
      <c r="D185" s="19"/>
      <c r="E185" s="19"/>
      <c r="F185" s="19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CK185">
        <f>CK182</f>
        <v>31</v>
      </c>
      <c r="CL185" s="206" t="s">
        <v>144</v>
      </c>
      <c r="CM185" s="207" t="str">
        <f t="shared" ca="1" si="106"/>
        <v/>
      </c>
      <c r="DF185" s="172"/>
      <c r="DG185">
        <f t="shared" ca="1" si="107"/>
        <v>0</v>
      </c>
      <c r="DI185" s="172" t="s">
        <v>119</v>
      </c>
      <c r="DJ185">
        <f>DJ182</f>
        <v>31</v>
      </c>
      <c r="DK185" t="str">
        <f t="shared" si="108"/>
        <v>CX31</v>
      </c>
    </row>
    <row r="186" spans="1:115" x14ac:dyDescent="0.2">
      <c r="A186" s="19"/>
      <c r="B186" s="19"/>
      <c r="C186" s="19"/>
      <c r="D186" s="19"/>
      <c r="E186" s="19"/>
      <c r="F186" s="19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CK186">
        <f>CK182</f>
        <v>31</v>
      </c>
      <c r="CL186" s="206" t="s">
        <v>145</v>
      </c>
      <c r="CM186" s="207" t="str">
        <f t="shared" ca="1" si="106"/>
        <v/>
      </c>
      <c r="DF186" s="172"/>
      <c r="DG186">
        <f t="shared" ca="1" si="107"/>
        <v>0</v>
      </c>
      <c r="DI186" s="172" t="s">
        <v>120</v>
      </c>
      <c r="DJ186">
        <f>DJ182</f>
        <v>31</v>
      </c>
      <c r="DK186" t="str">
        <f t="shared" si="108"/>
        <v>CY31</v>
      </c>
    </row>
    <row r="187" spans="1:115" x14ac:dyDescent="0.2">
      <c r="A187" s="19"/>
      <c r="B187" s="19"/>
      <c r="C187" s="19"/>
      <c r="D187" s="19"/>
      <c r="E187" s="19"/>
      <c r="F187" s="19"/>
      <c r="G187" s="1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CK187">
        <f>CK182</f>
        <v>31</v>
      </c>
      <c r="CL187" s="206" t="s">
        <v>146</v>
      </c>
      <c r="CM187" s="207" t="str">
        <f t="shared" ca="1" si="106"/>
        <v/>
      </c>
      <c r="DF187" s="172"/>
      <c r="DG187">
        <f t="shared" ca="1" si="107"/>
        <v>0</v>
      </c>
      <c r="DI187" s="172" t="s">
        <v>148</v>
      </c>
      <c r="DJ187">
        <f>DJ182</f>
        <v>31</v>
      </c>
      <c r="DK187" t="str">
        <f t="shared" si="108"/>
        <v>CZ31</v>
      </c>
    </row>
    <row r="188" spans="1:115" x14ac:dyDescent="0.2">
      <c r="A188" s="19"/>
      <c r="B188" s="19"/>
      <c r="C188" s="19"/>
      <c r="D188" s="19"/>
      <c r="E188" s="19"/>
      <c r="F188" s="19"/>
      <c r="G188" s="1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CK188">
        <f>CK182</f>
        <v>31</v>
      </c>
      <c r="CL188" s="206" t="s">
        <v>147</v>
      </c>
      <c r="CM188" s="207" t="str">
        <f t="shared" ca="1" si="106"/>
        <v/>
      </c>
      <c r="DF188" s="172"/>
      <c r="DG188">
        <f t="shared" ca="1" si="107"/>
        <v>0</v>
      </c>
      <c r="DI188" s="172" t="s">
        <v>149</v>
      </c>
      <c r="DJ188">
        <f>DJ182</f>
        <v>31</v>
      </c>
      <c r="DK188" t="str">
        <f t="shared" si="108"/>
        <v>DA31</v>
      </c>
    </row>
    <row r="189" spans="1:115" x14ac:dyDescent="0.2">
      <c r="A189" s="19"/>
      <c r="B189" s="19"/>
      <c r="C189" s="19"/>
      <c r="D189" s="19"/>
      <c r="E189" s="19"/>
      <c r="F189" s="19"/>
      <c r="G189" s="1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CK189">
        <f>CK182+1</f>
        <v>32</v>
      </c>
      <c r="CL189" s="206" t="s">
        <v>141</v>
      </c>
      <c r="CM189" s="207" t="str">
        <f t="shared" ca="1" si="106"/>
        <v>Tiedot!V513</v>
      </c>
      <c r="DF189" s="172"/>
      <c r="DG189" t="str">
        <f t="shared" ca="1" si="107"/>
        <v>Tiedot!AW513</v>
      </c>
      <c r="DI189" s="172" t="s">
        <v>116</v>
      </c>
      <c r="DJ189">
        <f>DJ182+1</f>
        <v>32</v>
      </c>
      <c r="DK189" t="str">
        <f t="shared" si="108"/>
        <v>CU32</v>
      </c>
    </row>
    <row r="190" spans="1:115" x14ac:dyDescent="0.2">
      <c r="A190" s="19"/>
      <c r="B190" s="19"/>
      <c r="C190" s="19"/>
      <c r="D190" s="19"/>
      <c r="E190" s="19"/>
      <c r="F190" s="19"/>
      <c r="G190" s="1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CK190">
        <f>CK189</f>
        <v>32</v>
      </c>
      <c r="CL190" s="206" t="s">
        <v>142</v>
      </c>
      <c r="CM190" s="207" t="str">
        <f t="shared" ca="1" si="106"/>
        <v>Tiedot!V517</v>
      </c>
      <c r="DF190" s="172"/>
      <c r="DG190" t="str">
        <f t="shared" ca="1" si="107"/>
        <v>Tiedot!AW517</v>
      </c>
      <c r="DI190" s="172" t="s">
        <v>117</v>
      </c>
      <c r="DJ190">
        <f>DJ189</f>
        <v>32</v>
      </c>
      <c r="DK190" t="str">
        <f t="shared" si="108"/>
        <v>CV32</v>
      </c>
    </row>
    <row r="191" spans="1:115" x14ac:dyDescent="0.2">
      <c r="A191" s="19"/>
      <c r="B191" s="19"/>
      <c r="C191" s="19"/>
      <c r="D191" s="19"/>
      <c r="E191" s="19"/>
      <c r="F191" s="19"/>
      <c r="G191" s="1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CK191">
        <f>CK189</f>
        <v>32</v>
      </c>
      <c r="CL191" s="206" t="s">
        <v>143</v>
      </c>
      <c r="CM191" s="207" t="str">
        <f t="shared" ca="1" si="106"/>
        <v/>
      </c>
      <c r="DF191" s="172"/>
      <c r="DG191">
        <f t="shared" ca="1" si="107"/>
        <v>0</v>
      </c>
      <c r="DI191" s="172" t="s">
        <v>118</v>
      </c>
      <c r="DJ191">
        <f>DJ189</f>
        <v>32</v>
      </c>
      <c r="DK191" t="str">
        <f t="shared" si="108"/>
        <v>CW32</v>
      </c>
    </row>
    <row r="192" spans="1:115" x14ac:dyDescent="0.2">
      <c r="A192" s="19"/>
      <c r="B192" s="19"/>
      <c r="C192" s="19"/>
      <c r="D192" s="19"/>
      <c r="E192" s="19"/>
      <c r="F192" s="19"/>
      <c r="G192" s="1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CK192">
        <f>CK189</f>
        <v>32</v>
      </c>
      <c r="CL192" s="206" t="s">
        <v>144</v>
      </c>
      <c r="CM192" s="207" t="str">
        <f t="shared" ca="1" si="106"/>
        <v/>
      </c>
      <c r="DF192" s="172"/>
      <c r="DG192">
        <f t="shared" ca="1" si="107"/>
        <v>0</v>
      </c>
      <c r="DI192" s="172" t="s">
        <v>119</v>
      </c>
      <c r="DJ192">
        <f>DJ189</f>
        <v>32</v>
      </c>
      <c r="DK192" t="str">
        <f t="shared" si="108"/>
        <v>CX32</v>
      </c>
    </row>
    <row r="193" spans="1:115" x14ac:dyDescent="0.2">
      <c r="A193" s="19"/>
      <c r="B193" s="19"/>
      <c r="C193" s="19"/>
      <c r="D193" s="19"/>
      <c r="E193" s="19"/>
      <c r="F193" s="19"/>
      <c r="G193" s="1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CK193">
        <f>CK189</f>
        <v>32</v>
      </c>
      <c r="CL193" s="206" t="s">
        <v>145</v>
      </c>
      <c r="CM193" s="207" t="str">
        <f t="shared" ca="1" si="106"/>
        <v/>
      </c>
      <c r="DF193" s="172"/>
      <c r="DG193">
        <f t="shared" ca="1" si="107"/>
        <v>0</v>
      </c>
      <c r="DI193" s="172" t="s">
        <v>120</v>
      </c>
      <c r="DJ193">
        <f>DJ189</f>
        <v>32</v>
      </c>
      <c r="DK193" t="str">
        <f t="shared" si="108"/>
        <v>CY32</v>
      </c>
    </row>
    <row r="194" spans="1:115" x14ac:dyDescent="0.2">
      <c r="A194" s="19"/>
      <c r="B194" s="19"/>
      <c r="C194" s="19"/>
      <c r="D194" s="19"/>
      <c r="E194" s="19"/>
      <c r="F194" s="19"/>
      <c r="G194" s="1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CK194">
        <f>CK189</f>
        <v>32</v>
      </c>
      <c r="CL194" s="206" t="s">
        <v>146</v>
      </c>
      <c r="CM194" s="207" t="str">
        <f t="shared" ca="1" si="106"/>
        <v/>
      </c>
      <c r="DF194" s="172" t="s">
        <v>129</v>
      </c>
      <c r="DG194">
        <f t="shared" ca="1" si="107"/>
        <v>0</v>
      </c>
      <c r="DI194" s="172" t="s">
        <v>148</v>
      </c>
      <c r="DJ194">
        <f>DJ189</f>
        <v>32</v>
      </c>
      <c r="DK194" t="str">
        <f t="shared" si="108"/>
        <v>CZ32</v>
      </c>
    </row>
    <row r="195" spans="1:115" x14ac:dyDescent="0.2">
      <c r="A195" s="19"/>
      <c r="B195" s="19"/>
      <c r="C195" s="19"/>
      <c r="D195" s="19"/>
      <c r="E195" s="19"/>
      <c r="F195" s="19"/>
      <c r="G195" s="1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CK195">
        <f>CK189</f>
        <v>32</v>
      </c>
      <c r="CL195" s="206" t="s">
        <v>147</v>
      </c>
      <c r="CM195" s="207" t="str">
        <f t="shared" ca="1" si="106"/>
        <v/>
      </c>
      <c r="DF195" s="172"/>
      <c r="DG195">
        <f t="shared" ca="1" si="107"/>
        <v>0</v>
      </c>
      <c r="DI195" s="172" t="s">
        <v>149</v>
      </c>
      <c r="DJ195">
        <f>DJ189</f>
        <v>32</v>
      </c>
      <c r="DK195" t="str">
        <f t="shared" si="108"/>
        <v>DA32</v>
      </c>
    </row>
    <row r="196" spans="1:115" x14ac:dyDescent="0.2">
      <c r="A196" s="19"/>
      <c r="B196" s="19"/>
      <c r="C196" s="19"/>
      <c r="D196" s="19"/>
      <c r="E196" s="19"/>
      <c r="F196" s="19"/>
      <c r="G196" s="1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CK196">
        <f>CK189+1</f>
        <v>33</v>
      </c>
      <c r="CL196" s="206" t="s">
        <v>141</v>
      </c>
      <c r="CM196" s="207" t="str">
        <f t="shared" ca="1" si="106"/>
        <v>Tiedot!V532</v>
      </c>
      <c r="DF196" s="172"/>
      <c r="DG196" t="str">
        <f t="shared" ca="1" si="107"/>
        <v>Tiedot!AW532</v>
      </c>
      <c r="DI196" s="172" t="s">
        <v>116</v>
      </c>
      <c r="DJ196">
        <f>DJ189+1</f>
        <v>33</v>
      </c>
      <c r="DK196" t="str">
        <f t="shared" si="108"/>
        <v>CU33</v>
      </c>
    </row>
    <row r="197" spans="1:115" x14ac:dyDescent="0.2">
      <c r="A197" s="19"/>
      <c r="B197" s="19"/>
      <c r="C197" s="19"/>
      <c r="D197" s="19"/>
      <c r="E197" s="19"/>
      <c r="F197" s="19"/>
      <c r="G197" s="1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CK197">
        <f>CK196</f>
        <v>33</v>
      </c>
      <c r="CL197" s="206" t="s">
        <v>142</v>
      </c>
      <c r="CM197" s="207" t="str">
        <f t="shared" ca="1" si="106"/>
        <v>Tiedot!V536</v>
      </c>
      <c r="DF197" s="172"/>
      <c r="DG197" t="str">
        <f t="shared" ca="1" si="107"/>
        <v>Tiedot!AW536</v>
      </c>
      <c r="DI197" s="172" t="s">
        <v>117</v>
      </c>
      <c r="DJ197">
        <f>DJ196</f>
        <v>33</v>
      </c>
      <c r="DK197" t="str">
        <f t="shared" si="108"/>
        <v>CV33</v>
      </c>
    </row>
    <row r="198" spans="1:115" x14ac:dyDescent="0.2">
      <c r="A198" s="19"/>
      <c r="B198" s="19"/>
      <c r="C198" s="19"/>
      <c r="D198" s="19"/>
      <c r="E198" s="19"/>
      <c r="F198" s="19"/>
      <c r="G198" s="1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CK198">
        <f>CK196</f>
        <v>33</v>
      </c>
      <c r="CL198" s="206" t="s">
        <v>143</v>
      </c>
      <c r="CM198" s="207" t="str">
        <f t="shared" ca="1" si="106"/>
        <v/>
      </c>
      <c r="DF198" s="172"/>
      <c r="DG198">
        <f t="shared" ca="1" si="107"/>
        <v>0</v>
      </c>
      <c r="DI198" s="172" t="s">
        <v>118</v>
      </c>
      <c r="DJ198">
        <f>DJ196</f>
        <v>33</v>
      </c>
      <c r="DK198" t="str">
        <f t="shared" si="108"/>
        <v>CW33</v>
      </c>
    </row>
    <row r="199" spans="1:115" x14ac:dyDescent="0.2">
      <c r="A199" s="19"/>
      <c r="B199" s="19"/>
      <c r="C199" s="19"/>
      <c r="D199" s="19"/>
      <c r="E199" s="19"/>
      <c r="F199" s="19"/>
      <c r="G199" s="1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CK199">
        <f>CK196</f>
        <v>33</v>
      </c>
      <c r="CL199" s="206" t="s">
        <v>144</v>
      </c>
      <c r="CM199" s="207" t="str">
        <f t="shared" ca="1" si="106"/>
        <v/>
      </c>
      <c r="DF199" s="172"/>
      <c r="DG199">
        <f t="shared" ca="1" si="107"/>
        <v>0</v>
      </c>
      <c r="DI199" s="172" t="s">
        <v>119</v>
      </c>
      <c r="DJ199">
        <f>DJ196</f>
        <v>33</v>
      </c>
      <c r="DK199" t="str">
        <f t="shared" si="108"/>
        <v>CX33</v>
      </c>
    </row>
    <row r="200" spans="1:115" x14ac:dyDescent="0.2">
      <c r="A200" s="19"/>
      <c r="B200" s="19"/>
      <c r="C200" s="19"/>
      <c r="D200" s="19"/>
      <c r="E200" s="19"/>
      <c r="F200" s="19"/>
      <c r="G200" s="1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CK200">
        <f>CK196</f>
        <v>33</v>
      </c>
      <c r="CL200" s="206" t="s">
        <v>145</v>
      </c>
      <c r="CM200" s="207" t="str">
        <f t="shared" ref="CM200:CM263" ca="1" si="109">INDIRECT(CL200&amp;CK200)</f>
        <v/>
      </c>
      <c r="DF200" s="172"/>
      <c r="DG200">
        <f t="shared" ref="DG200:DG263" ca="1" si="110">INDIRECT(DK200)</f>
        <v>0</v>
      </c>
      <c r="DI200" s="172" t="s">
        <v>120</v>
      </c>
      <c r="DJ200">
        <f>DJ196</f>
        <v>33</v>
      </c>
      <c r="DK200" t="str">
        <f t="shared" si="108"/>
        <v>CY33</v>
      </c>
    </row>
    <row r="201" spans="1:115" x14ac:dyDescent="0.2">
      <c r="A201" s="19"/>
      <c r="B201" s="19"/>
      <c r="C201" s="19"/>
      <c r="D201" s="19"/>
      <c r="E201" s="19"/>
      <c r="F201" s="19"/>
      <c r="G201" s="1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CK201">
        <f>CK196</f>
        <v>33</v>
      </c>
      <c r="CL201" s="206" t="s">
        <v>146</v>
      </c>
      <c r="CM201" s="207" t="str">
        <f t="shared" ca="1" si="109"/>
        <v/>
      </c>
      <c r="DF201" s="172"/>
      <c r="DG201">
        <f t="shared" ca="1" si="110"/>
        <v>0</v>
      </c>
      <c r="DI201" s="172" t="s">
        <v>148</v>
      </c>
      <c r="DJ201">
        <f>DJ196</f>
        <v>33</v>
      </c>
      <c r="DK201" t="str">
        <f t="shared" si="108"/>
        <v>CZ33</v>
      </c>
    </row>
    <row r="202" spans="1:115" x14ac:dyDescent="0.2">
      <c r="A202" s="19"/>
      <c r="B202" s="19"/>
      <c r="C202" s="19"/>
      <c r="D202" s="19"/>
      <c r="E202" s="19"/>
      <c r="F202" s="19"/>
      <c r="G202" s="1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CK202">
        <f>CK196</f>
        <v>33</v>
      </c>
      <c r="CL202" s="206" t="s">
        <v>147</v>
      </c>
      <c r="CM202" s="207" t="str">
        <f t="shared" ca="1" si="109"/>
        <v/>
      </c>
      <c r="DF202" s="172"/>
      <c r="DG202">
        <f t="shared" ca="1" si="110"/>
        <v>0</v>
      </c>
      <c r="DI202" s="172" t="s">
        <v>149</v>
      </c>
      <c r="DJ202">
        <f>DJ196</f>
        <v>33</v>
      </c>
      <c r="DK202" t="str">
        <f t="shared" si="108"/>
        <v>DA33</v>
      </c>
    </row>
    <row r="203" spans="1:115" x14ac:dyDescent="0.2">
      <c r="A203" s="19"/>
      <c r="B203" s="19"/>
      <c r="C203" s="19"/>
      <c r="D203" s="19"/>
      <c r="E203" s="19"/>
      <c r="F203" s="19"/>
      <c r="G203" s="19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CK203">
        <f>CK196+1</f>
        <v>34</v>
      </c>
      <c r="CL203" s="206" t="s">
        <v>141</v>
      </c>
      <c r="CM203" s="207" t="str">
        <f t="shared" ca="1" si="109"/>
        <v>Tiedot!V551</v>
      </c>
      <c r="DF203" s="172"/>
      <c r="DG203" t="str">
        <f t="shared" ca="1" si="110"/>
        <v>Tiedot!AW551</v>
      </c>
      <c r="DI203" s="172" t="s">
        <v>116</v>
      </c>
      <c r="DJ203">
        <f>DJ196+1</f>
        <v>34</v>
      </c>
      <c r="DK203" t="str">
        <f t="shared" ref="DK203:DK266" si="111">DI203&amp;DJ203</f>
        <v>CU34</v>
      </c>
    </row>
    <row r="204" spans="1:115" x14ac:dyDescent="0.2">
      <c r="A204" s="19"/>
      <c r="B204" s="19"/>
      <c r="C204" s="19"/>
      <c r="D204" s="19"/>
      <c r="E204" s="19"/>
      <c r="F204" s="19"/>
      <c r="G204" s="1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CK204">
        <f>CK203</f>
        <v>34</v>
      </c>
      <c r="CL204" s="206" t="s">
        <v>142</v>
      </c>
      <c r="CM204" s="207" t="str">
        <f t="shared" ca="1" si="109"/>
        <v>Tiedot!V555</v>
      </c>
      <c r="DF204" s="172"/>
      <c r="DG204" t="str">
        <f t="shared" ca="1" si="110"/>
        <v>Tiedot!AW555</v>
      </c>
      <c r="DI204" s="172" t="s">
        <v>117</v>
      </c>
      <c r="DJ204">
        <f>DJ203</f>
        <v>34</v>
      </c>
      <c r="DK204" t="str">
        <f t="shared" si="111"/>
        <v>CV34</v>
      </c>
    </row>
    <row r="205" spans="1:115" x14ac:dyDescent="0.2">
      <c r="A205" s="19"/>
      <c r="B205" s="19"/>
      <c r="C205" s="19"/>
      <c r="D205" s="19"/>
      <c r="E205" s="19"/>
      <c r="F205" s="19"/>
      <c r="G205" s="1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CK205">
        <f>CK203</f>
        <v>34</v>
      </c>
      <c r="CL205" s="206" t="s">
        <v>143</v>
      </c>
      <c r="CM205" s="207" t="str">
        <f t="shared" ca="1" si="109"/>
        <v/>
      </c>
      <c r="DF205" s="172"/>
      <c r="DG205">
        <f t="shared" ca="1" si="110"/>
        <v>0</v>
      </c>
      <c r="DI205" s="172" t="s">
        <v>118</v>
      </c>
      <c r="DJ205">
        <f>DJ203</f>
        <v>34</v>
      </c>
      <c r="DK205" t="str">
        <f t="shared" si="111"/>
        <v>CW34</v>
      </c>
    </row>
    <row r="206" spans="1:115" x14ac:dyDescent="0.2">
      <c r="A206" s="19"/>
      <c r="B206" s="19"/>
      <c r="C206" s="19"/>
      <c r="D206" s="19"/>
      <c r="E206" s="19"/>
      <c r="F206" s="19"/>
      <c r="G206" s="1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CK206">
        <f>CK203</f>
        <v>34</v>
      </c>
      <c r="CL206" s="206" t="s">
        <v>144</v>
      </c>
      <c r="CM206" s="207" t="str">
        <f t="shared" ca="1" si="109"/>
        <v/>
      </c>
      <c r="DF206" s="172"/>
      <c r="DG206">
        <f t="shared" ca="1" si="110"/>
        <v>0</v>
      </c>
      <c r="DI206" s="172" t="s">
        <v>119</v>
      </c>
      <c r="DJ206">
        <f>DJ203</f>
        <v>34</v>
      </c>
      <c r="DK206" t="str">
        <f t="shared" si="111"/>
        <v>CX34</v>
      </c>
    </row>
    <row r="207" spans="1:115" x14ac:dyDescent="0.2">
      <c r="A207" s="19"/>
      <c r="B207" s="19"/>
      <c r="C207" s="19"/>
      <c r="D207" s="19"/>
      <c r="E207" s="19"/>
      <c r="F207" s="19"/>
      <c r="G207" s="1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CK207">
        <f>CK203</f>
        <v>34</v>
      </c>
      <c r="CL207" s="206" t="s">
        <v>145</v>
      </c>
      <c r="CM207" s="207" t="str">
        <f t="shared" ca="1" si="109"/>
        <v/>
      </c>
      <c r="DF207" s="172"/>
      <c r="DG207">
        <f t="shared" ca="1" si="110"/>
        <v>0</v>
      </c>
      <c r="DI207" s="172" t="s">
        <v>120</v>
      </c>
      <c r="DJ207">
        <f>DJ203</f>
        <v>34</v>
      </c>
      <c r="DK207" t="str">
        <f t="shared" si="111"/>
        <v>CY34</v>
      </c>
    </row>
    <row r="208" spans="1:115" x14ac:dyDescent="0.2">
      <c r="A208" s="19"/>
      <c r="B208" s="19"/>
      <c r="C208" s="19"/>
      <c r="D208" s="19"/>
      <c r="E208" s="19"/>
      <c r="F208" s="19"/>
      <c r="G208" s="1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CK208">
        <f>CK203</f>
        <v>34</v>
      </c>
      <c r="CL208" s="206" t="s">
        <v>146</v>
      </c>
      <c r="CM208" s="207" t="str">
        <f t="shared" ca="1" si="109"/>
        <v/>
      </c>
      <c r="DF208" s="172"/>
      <c r="DG208">
        <f t="shared" ca="1" si="110"/>
        <v>0</v>
      </c>
      <c r="DI208" s="172" t="s">
        <v>148</v>
      </c>
      <c r="DJ208">
        <f>DJ203</f>
        <v>34</v>
      </c>
      <c r="DK208" t="str">
        <f t="shared" si="111"/>
        <v>CZ34</v>
      </c>
    </row>
    <row r="209" spans="1:115" x14ac:dyDescent="0.2">
      <c r="A209" s="19"/>
      <c r="B209" s="19"/>
      <c r="C209" s="19"/>
      <c r="D209" s="19"/>
      <c r="E209" s="19"/>
      <c r="F209" s="19"/>
      <c r="G209" s="19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CK209">
        <f>CK203</f>
        <v>34</v>
      </c>
      <c r="CL209" s="206" t="s">
        <v>147</v>
      </c>
      <c r="CM209" s="207" t="str">
        <f t="shared" ca="1" si="109"/>
        <v/>
      </c>
      <c r="DF209" s="172"/>
      <c r="DG209">
        <f t="shared" ca="1" si="110"/>
        <v>0</v>
      </c>
      <c r="DI209" s="172" t="s">
        <v>149</v>
      </c>
      <c r="DJ209">
        <f>DJ203</f>
        <v>34</v>
      </c>
      <c r="DK209" t="str">
        <f t="shared" si="111"/>
        <v>DA34</v>
      </c>
    </row>
    <row r="210" spans="1:115" x14ac:dyDescent="0.2">
      <c r="A210" s="19"/>
      <c r="B210" s="19"/>
      <c r="C210" s="19"/>
      <c r="D210" s="19"/>
      <c r="E210" s="19"/>
      <c r="F210" s="19"/>
      <c r="G210" s="1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CK210">
        <f>CK203+1</f>
        <v>35</v>
      </c>
      <c r="CL210" s="206" t="s">
        <v>141</v>
      </c>
      <c r="CM210" s="207" t="str">
        <f t="shared" ca="1" si="109"/>
        <v>Tiedot!V570</v>
      </c>
      <c r="DF210" s="172"/>
      <c r="DG210" t="str">
        <f t="shared" ca="1" si="110"/>
        <v>Tiedot!AW570</v>
      </c>
      <c r="DI210" s="172" t="s">
        <v>116</v>
      </c>
      <c r="DJ210">
        <f>DJ203+1</f>
        <v>35</v>
      </c>
      <c r="DK210" t="str">
        <f t="shared" si="111"/>
        <v>CU35</v>
      </c>
    </row>
    <row r="211" spans="1:115" x14ac:dyDescent="0.2">
      <c r="A211" s="19"/>
      <c r="B211" s="19"/>
      <c r="C211" s="19"/>
      <c r="D211" s="19"/>
      <c r="E211" s="19"/>
      <c r="F211" s="19"/>
      <c r="G211" s="19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CK211">
        <f>CK210</f>
        <v>35</v>
      </c>
      <c r="CL211" s="206" t="s">
        <v>142</v>
      </c>
      <c r="CM211" s="207" t="str">
        <f t="shared" ca="1" si="109"/>
        <v>Tiedot!V574</v>
      </c>
      <c r="DF211" s="172"/>
      <c r="DG211" t="str">
        <f t="shared" ca="1" si="110"/>
        <v>Tiedot!AW574</v>
      </c>
      <c r="DI211" s="172" t="s">
        <v>117</v>
      </c>
      <c r="DJ211">
        <f>DJ210</f>
        <v>35</v>
      </c>
      <c r="DK211" t="str">
        <f t="shared" si="111"/>
        <v>CV35</v>
      </c>
    </row>
    <row r="212" spans="1:115" x14ac:dyDescent="0.2">
      <c r="A212" s="19"/>
      <c r="B212" s="19"/>
      <c r="C212" s="19"/>
      <c r="D212" s="19"/>
      <c r="E212" s="19"/>
      <c r="F212" s="19"/>
      <c r="G212" s="1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CK212">
        <f>CK210</f>
        <v>35</v>
      </c>
      <c r="CL212" s="206" t="s">
        <v>143</v>
      </c>
      <c r="CM212" s="207" t="str">
        <f t="shared" ca="1" si="109"/>
        <v/>
      </c>
      <c r="DF212" s="172"/>
      <c r="DG212">
        <f t="shared" ca="1" si="110"/>
        <v>0</v>
      </c>
      <c r="DI212" s="172" t="s">
        <v>118</v>
      </c>
      <c r="DJ212">
        <f>DJ210</f>
        <v>35</v>
      </c>
      <c r="DK212" t="str">
        <f t="shared" si="111"/>
        <v>CW35</v>
      </c>
    </row>
    <row r="213" spans="1:115" x14ac:dyDescent="0.2">
      <c r="A213" s="19"/>
      <c r="B213" s="19"/>
      <c r="C213" s="19"/>
      <c r="D213" s="19"/>
      <c r="E213" s="19"/>
      <c r="F213" s="19"/>
      <c r="G213" s="19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CK213">
        <f>CK210</f>
        <v>35</v>
      </c>
      <c r="CL213" s="206" t="s">
        <v>144</v>
      </c>
      <c r="CM213" s="207" t="str">
        <f t="shared" ca="1" si="109"/>
        <v/>
      </c>
      <c r="DF213" s="172"/>
      <c r="DG213">
        <f t="shared" ca="1" si="110"/>
        <v>0</v>
      </c>
      <c r="DI213" s="172" t="s">
        <v>119</v>
      </c>
      <c r="DJ213">
        <f>DJ210</f>
        <v>35</v>
      </c>
      <c r="DK213" t="str">
        <f t="shared" si="111"/>
        <v>CX35</v>
      </c>
    </row>
    <row r="214" spans="1:115" x14ac:dyDescent="0.2">
      <c r="A214" s="19"/>
      <c r="B214" s="19"/>
      <c r="C214" s="19"/>
      <c r="D214" s="19"/>
      <c r="E214" s="19"/>
      <c r="F214" s="19"/>
      <c r="G214" s="1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CK214">
        <f>CK210</f>
        <v>35</v>
      </c>
      <c r="CL214" s="206" t="s">
        <v>145</v>
      </c>
      <c r="CM214" s="207" t="str">
        <f t="shared" ca="1" si="109"/>
        <v/>
      </c>
      <c r="DF214" s="172"/>
      <c r="DG214">
        <f t="shared" ca="1" si="110"/>
        <v>0</v>
      </c>
      <c r="DI214" s="172" t="s">
        <v>120</v>
      </c>
      <c r="DJ214">
        <f>DJ210</f>
        <v>35</v>
      </c>
      <c r="DK214" t="str">
        <f t="shared" si="111"/>
        <v>CY35</v>
      </c>
    </row>
    <row r="215" spans="1:115" x14ac:dyDescent="0.2">
      <c r="A215" s="19"/>
      <c r="B215" s="19"/>
      <c r="C215" s="19"/>
      <c r="D215" s="19"/>
      <c r="E215" s="19"/>
      <c r="F215" s="19"/>
      <c r="G215" s="1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CK215">
        <f>CK210</f>
        <v>35</v>
      </c>
      <c r="CL215" s="206" t="s">
        <v>146</v>
      </c>
      <c r="CM215" s="207" t="str">
        <f t="shared" ca="1" si="109"/>
        <v/>
      </c>
      <c r="DF215" s="172"/>
      <c r="DG215">
        <f t="shared" ca="1" si="110"/>
        <v>0</v>
      </c>
      <c r="DI215" s="172" t="s">
        <v>148</v>
      </c>
      <c r="DJ215">
        <f>DJ210</f>
        <v>35</v>
      </c>
      <c r="DK215" t="str">
        <f t="shared" si="111"/>
        <v>CZ35</v>
      </c>
    </row>
    <row r="216" spans="1:115" x14ac:dyDescent="0.2">
      <c r="A216" s="19"/>
      <c r="B216" s="19"/>
      <c r="C216" s="19"/>
      <c r="D216" s="19"/>
      <c r="E216" s="19"/>
      <c r="F216" s="19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CK216">
        <f>CK210</f>
        <v>35</v>
      </c>
      <c r="CL216" s="206" t="s">
        <v>147</v>
      </c>
      <c r="CM216" s="207" t="str">
        <f t="shared" ca="1" si="109"/>
        <v/>
      </c>
      <c r="DF216" s="172"/>
      <c r="DG216">
        <f t="shared" ca="1" si="110"/>
        <v>0</v>
      </c>
      <c r="DI216" s="172" t="s">
        <v>149</v>
      </c>
      <c r="DJ216">
        <f>DJ210</f>
        <v>35</v>
      </c>
      <c r="DK216" t="str">
        <f t="shared" si="111"/>
        <v>DA35</v>
      </c>
    </row>
    <row r="217" spans="1:115" x14ac:dyDescent="0.2">
      <c r="A217" s="19"/>
      <c r="B217" s="19"/>
      <c r="C217" s="19"/>
      <c r="D217" s="19"/>
      <c r="E217" s="19"/>
      <c r="F217" s="19"/>
      <c r="G217" s="1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CK217">
        <f>CK210+1</f>
        <v>36</v>
      </c>
      <c r="CL217" s="206" t="s">
        <v>141</v>
      </c>
      <c r="CM217" s="207" t="str">
        <f t="shared" ca="1" si="109"/>
        <v>Tiedot!V589</v>
      </c>
      <c r="DF217" s="172"/>
      <c r="DG217" t="str">
        <f t="shared" ca="1" si="110"/>
        <v>Tiedot!AW589</v>
      </c>
      <c r="DI217" s="172" t="s">
        <v>116</v>
      </c>
      <c r="DJ217">
        <f>DJ210+1</f>
        <v>36</v>
      </c>
      <c r="DK217" t="str">
        <f t="shared" si="111"/>
        <v>CU36</v>
      </c>
    </row>
    <row r="218" spans="1:115" x14ac:dyDescent="0.2">
      <c r="A218" s="19"/>
      <c r="B218" s="19"/>
      <c r="C218" s="19"/>
      <c r="D218" s="19"/>
      <c r="E218" s="19"/>
      <c r="F218" s="19"/>
      <c r="G218" s="1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CK218">
        <f>CK217</f>
        <v>36</v>
      </c>
      <c r="CL218" s="206" t="s">
        <v>142</v>
      </c>
      <c r="CM218" s="207" t="str">
        <f t="shared" ca="1" si="109"/>
        <v>Tiedot!V593</v>
      </c>
      <c r="DF218" s="172"/>
      <c r="DG218" t="str">
        <f t="shared" ca="1" si="110"/>
        <v>Tiedot!AW593</v>
      </c>
      <c r="DI218" s="172" t="s">
        <v>117</v>
      </c>
      <c r="DJ218">
        <f>DJ217</f>
        <v>36</v>
      </c>
      <c r="DK218" t="str">
        <f t="shared" si="111"/>
        <v>CV36</v>
      </c>
    </row>
    <row r="219" spans="1:115" x14ac:dyDescent="0.2">
      <c r="A219" s="19"/>
      <c r="B219" s="19"/>
      <c r="C219" s="19"/>
      <c r="D219" s="19"/>
      <c r="E219" s="19"/>
      <c r="F219" s="19"/>
      <c r="G219" s="1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CK219">
        <f>CK217</f>
        <v>36</v>
      </c>
      <c r="CL219" s="206" t="s">
        <v>143</v>
      </c>
      <c r="CM219" s="207" t="str">
        <f t="shared" ca="1" si="109"/>
        <v/>
      </c>
      <c r="DF219" s="172"/>
      <c r="DG219">
        <f t="shared" ca="1" si="110"/>
        <v>0</v>
      </c>
      <c r="DI219" s="172" t="s">
        <v>118</v>
      </c>
      <c r="DJ219">
        <f>DJ217</f>
        <v>36</v>
      </c>
      <c r="DK219" t="str">
        <f t="shared" si="111"/>
        <v>CW36</v>
      </c>
    </row>
    <row r="220" spans="1:115" x14ac:dyDescent="0.2">
      <c r="A220" s="19"/>
      <c r="B220" s="19"/>
      <c r="C220" s="19"/>
      <c r="D220" s="19"/>
      <c r="E220" s="19"/>
      <c r="F220" s="19"/>
      <c r="G220" s="1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CK220">
        <f>CK217</f>
        <v>36</v>
      </c>
      <c r="CL220" s="206" t="s">
        <v>144</v>
      </c>
      <c r="CM220" s="207" t="str">
        <f t="shared" ca="1" si="109"/>
        <v/>
      </c>
      <c r="DF220" s="172"/>
      <c r="DG220">
        <f t="shared" ca="1" si="110"/>
        <v>0</v>
      </c>
      <c r="DI220" s="172" t="s">
        <v>119</v>
      </c>
      <c r="DJ220">
        <f>DJ217</f>
        <v>36</v>
      </c>
      <c r="DK220" t="str">
        <f t="shared" si="111"/>
        <v>CX36</v>
      </c>
    </row>
    <row r="221" spans="1:115" x14ac:dyDescent="0.2">
      <c r="A221" s="19"/>
      <c r="B221" s="19"/>
      <c r="C221" s="19"/>
      <c r="D221" s="19"/>
      <c r="E221" s="19"/>
      <c r="F221" s="19"/>
      <c r="G221" s="1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CK221">
        <f>CK217</f>
        <v>36</v>
      </c>
      <c r="CL221" s="206" t="s">
        <v>145</v>
      </c>
      <c r="CM221" s="207" t="str">
        <f t="shared" ca="1" si="109"/>
        <v/>
      </c>
      <c r="DF221" s="172"/>
      <c r="DG221">
        <f t="shared" ca="1" si="110"/>
        <v>0</v>
      </c>
      <c r="DI221" s="172" t="s">
        <v>120</v>
      </c>
      <c r="DJ221">
        <f>DJ217</f>
        <v>36</v>
      </c>
      <c r="DK221" t="str">
        <f t="shared" si="111"/>
        <v>CY36</v>
      </c>
    </row>
    <row r="222" spans="1:115" x14ac:dyDescent="0.2">
      <c r="A222" s="19"/>
      <c r="B222" s="19"/>
      <c r="C222" s="19"/>
      <c r="D222" s="19"/>
      <c r="E222" s="19"/>
      <c r="F222" s="19"/>
      <c r="G222" s="1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CK222">
        <f>CK217</f>
        <v>36</v>
      </c>
      <c r="CL222" s="206" t="s">
        <v>146</v>
      </c>
      <c r="CM222" s="207" t="str">
        <f t="shared" ca="1" si="109"/>
        <v/>
      </c>
      <c r="DF222" s="172"/>
      <c r="DG222">
        <f t="shared" ca="1" si="110"/>
        <v>0</v>
      </c>
      <c r="DI222" s="172" t="s">
        <v>148</v>
      </c>
      <c r="DJ222">
        <f>DJ217</f>
        <v>36</v>
      </c>
      <c r="DK222" t="str">
        <f t="shared" si="111"/>
        <v>CZ36</v>
      </c>
    </row>
    <row r="223" spans="1:115" x14ac:dyDescent="0.2">
      <c r="A223" s="19"/>
      <c r="B223" s="19"/>
      <c r="C223" s="19"/>
      <c r="D223" s="19"/>
      <c r="E223" s="19"/>
      <c r="F223" s="19"/>
      <c r="G223" s="1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CK223">
        <f>CK217</f>
        <v>36</v>
      </c>
      <c r="CL223" s="206" t="s">
        <v>147</v>
      </c>
      <c r="CM223" s="207" t="str">
        <f t="shared" ca="1" si="109"/>
        <v/>
      </c>
      <c r="DF223" s="172"/>
      <c r="DG223">
        <f t="shared" ca="1" si="110"/>
        <v>0</v>
      </c>
      <c r="DI223" s="172" t="s">
        <v>149</v>
      </c>
      <c r="DJ223">
        <f>DJ217</f>
        <v>36</v>
      </c>
      <c r="DK223" t="str">
        <f t="shared" si="111"/>
        <v>DA36</v>
      </c>
    </row>
    <row r="224" spans="1:115" x14ac:dyDescent="0.2">
      <c r="A224" s="19"/>
      <c r="B224" s="19"/>
      <c r="C224" s="19"/>
      <c r="D224" s="19"/>
      <c r="E224" s="19"/>
      <c r="F224" s="19"/>
      <c r="G224" s="1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CK224">
        <f>CK217+1</f>
        <v>37</v>
      </c>
      <c r="CL224" s="206" t="s">
        <v>141</v>
      </c>
      <c r="CM224" s="207" t="str">
        <f t="shared" ca="1" si="109"/>
        <v>Tiedot!V608</v>
      </c>
      <c r="DF224" s="172"/>
      <c r="DG224" t="str">
        <f t="shared" ca="1" si="110"/>
        <v>Tiedot!AW608</v>
      </c>
      <c r="DI224" s="172" t="s">
        <v>116</v>
      </c>
      <c r="DJ224">
        <f>DJ217+1</f>
        <v>37</v>
      </c>
      <c r="DK224" t="str">
        <f t="shared" si="111"/>
        <v>CU37</v>
      </c>
    </row>
    <row r="225" spans="1:115" x14ac:dyDescent="0.2">
      <c r="A225" s="19"/>
      <c r="B225" s="19"/>
      <c r="C225" s="19"/>
      <c r="D225" s="19"/>
      <c r="E225" s="19"/>
      <c r="F225" s="19"/>
      <c r="G225" s="1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CK225">
        <f>CK224</f>
        <v>37</v>
      </c>
      <c r="CL225" s="206" t="s">
        <v>142</v>
      </c>
      <c r="CM225" s="207" t="str">
        <f t="shared" ca="1" si="109"/>
        <v>Tiedot!V612</v>
      </c>
      <c r="DF225" s="172" t="s">
        <v>130</v>
      </c>
      <c r="DG225" t="str">
        <f t="shared" ca="1" si="110"/>
        <v>Tiedot!AW612</v>
      </c>
      <c r="DI225" s="172" t="s">
        <v>117</v>
      </c>
      <c r="DJ225">
        <f>DJ224</f>
        <v>37</v>
      </c>
      <c r="DK225" t="str">
        <f t="shared" si="111"/>
        <v>CV37</v>
      </c>
    </row>
    <row r="226" spans="1:115" x14ac:dyDescent="0.2">
      <c r="A226" s="19"/>
      <c r="B226" s="19"/>
      <c r="C226" s="19"/>
      <c r="D226" s="19"/>
      <c r="E226" s="19"/>
      <c r="F226" s="19"/>
      <c r="G226" s="1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CK226">
        <f>CK224</f>
        <v>37</v>
      </c>
      <c r="CL226" s="206" t="s">
        <v>143</v>
      </c>
      <c r="CM226" s="207" t="str">
        <f t="shared" ca="1" si="109"/>
        <v/>
      </c>
      <c r="DF226" s="172"/>
      <c r="DG226">
        <f t="shared" ca="1" si="110"/>
        <v>0</v>
      </c>
      <c r="DI226" s="172" t="s">
        <v>118</v>
      </c>
      <c r="DJ226">
        <f>DJ224</f>
        <v>37</v>
      </c>
      <c r="DK226" t="str">
        <f t="shared" si="111"/>
        <v>CW37</v>
      </c>
    </row>
    <row r="227" spans="1:115" x14ac:dyDescent="0.2">
      <c r="A227" s="19"/>
      <c r="B227" s="19"/>
      <c r="C227" s="19"/>
      <c r="D227" s="19"/>
      <c r="E227" s="19"/>
      <c r="F227" s="19"/>
      <c r="G227" s="1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CK227">
        <f>CK224</f>
        <v>37</v>
      </c>
      <c r="CL227" s="206" t="s">
        <v>144</v>
      </c>
      <c r="CM227" s="207" t="str">
        <f t="shared" ca="1" si="109"/>
        <v/>
      </c>
      <c r="DF227" s="172"/>
      <c r="DG227">
        <f t="shared" ca="1" si="110"/>
        <v>0</v>
      </c>
      <c r="DI227" s="172" t="s">
        <v>119</v>
      </c>
      <c r="DJ227">
        <f>DJ224</f>
        <v>37</v>
      </c>
      <c r="DK227" t="str">
        <f t="shared" si="111"/>
        <v>CX37</v>
      </c>
    </row>
    <row r="228" spans="1:115" x14ac:dyDescent="0.2">
      <c r="A228" s="19"/>
      <c r="B228" s="19"/>
      <c r="C228" s="19"/>
      <c r="D228" s="19"/>
      <c r="E228" s="19"/>
      <c r="F228" s="19"/>
      <c r="G228" s="1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CK228">
        <f>CK224</f>
        <v>37</v>
      </c>
      <c r="CL228" s="206" t="s">
        <v>145</v>
      </c>
      <c r="CM228" s="207" t="str">
        <f t="shared" ca="1" si="109"/>
        <v/>
      </c>
      <c r="DF228" s="172"/>
      <c r="DG228">
        <f t="shared" ca="1" si="110"/>
        <v>0</v>
      </c>
      <c r="DI228" s="172" t="s">
        <v>120</v>
      </c>
      <c r="DJ228">
        <f>DJ224</f>
        <v>37</v>
      </c>
      <c r="DK228" t="str">
        <f t="shared" si="111"/>
        <v>CY37</v>
      </c>
    </row>
    <row r="229" spans="1:115" x14ac:dyDescent="0.2">
      <c r="A229" s="19"/>
      <c r="B229" s="19"/>
      <c r="C229" s="19"/>
      <c r="D229" s="19"/>
      <c r="E229" s="19"/>
      <c r="F229" s="19"/>
      <c r="G229" s="1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CK229">
        <f>CK224</f>
        <v>37</v>
      </c>
      <c r="CL229" s="206" t="s">
        <v>146</v>
      </c>
      <c r="CM229" s="207" t="str">
        <f t="shared" ca="1" si="109"/>
        <v/>
      </c>
      <c r="DF229" s="172"/>
      <c r="DG229">
        <f t="shared" ca="1" si="110"/>
        <v>0</v>
      </c>
      <c r="DI229" s="172" t="s">
        <v>148</v>
      </c>
      <c r="DJ229">
        <f>DJ224</f>
        <v>37</v>
      </c>
      <c r="DK229" t="str">
        <f t="shared" si="111"/>
        <v>CZ37</v>
      </c>
    </row>
    <row r="230" spans="1:115" x14ac:dyDescent="0.2">
      <c r="A230" s="19"/>
      <c r="B230" s="19"/>
      <c r="C230" s="19"/>
      <c r="D230" s="19"/>
      <c r="E230" s="19"/>
      <c r="F230" s="19"/>
      <c r="G230" s="1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CK230">
        <f>CK224</f>
        <v>37</v>
      </c>
      <c r="CL230" s="206" t="s">
        <v>147</v>
      </c>
      <c r="CM230" s="207" t="str">
        <f t="shared" ca="1" si="109"/>
        <v/>
      </c>
      <c r="DF230" s="172"/>
      <c r="DG230">
        <f t="shared" ca="1" si="110"/>
        <v>0</v>
      </c>
      <c r="DI230" s="172" t="s">
        <v>149</v>
      </c>
      <c r="DJ230">
        <f>DJ224</f>
        <v>37</v>
      </c>
      <c r="DK230" t="str">
        <f t="shared" si="111"/>
        <v>DA37</v>
      </c>
    </row>
    <row r="231" spans="1:115" x14ac:dyDescent="0.2">
      <c r="A231" s="19"/>
      <c r="B231" s="19"/>
      <c r="C231" s="19"/>
      <c r="D231" s="19"/>
      <c r="E231" s="19"/>
      <c r="F231" s="19"/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CK231">
        <f>CK224+1</f>
        <v>38</v>
      </c>
      <c r="CL231" s="206" t="s">
        <v>141</v>
      </c>
      <c r="CM231" s="207" t="str">
        <f t="shared" ca="1" si="109"/>
        <v>Tiedot!V627</v>
      </c>
      <c r="DF231" s="172"/>
      <c r="DG231" t="str">
        <f t="shared" ca="1" si="110"/>
        <v>Tiedot!AW627</v>
      </c>
      <c r="DI231" s="172" t="s">
        <v>116</v>
      </c>
      <c r="DJ231">
        <f>DJ224+1</f>
        <v>38</v>
      </c>
      <c r="DK231" t="str">
        <f t="shared" si="111"/>
        <v>CU38</v>
      </c>
    </row>
    <row r="232" spans="1:115" x14ac:dyDescent="0.2">
      <c r="A232" s="19"/>
      <c r="B232" s="19"/>
      <c r="C232" s="19"/>
      <c r="D232" s="19"/>
      <c r="E232" s="19"/>
      <c r="F232" s="19"/>
      <c r="G232" s="1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CK232">
        <f>CK231</f>
        <v>38</v>
      </c>
      <c r="CL232" s="206" t="s">
        <v>142</v>
      </c>
      <c r="CM232" s="207" t="str">
        <f t="shared" ca="1" si="109"/>
        <v>Tiedot!V631</v>
      </c>
      <c r="DF232" s="172"/>
      <c r="DG232" t="str">
        <f t="shared" ca="1" si="110"/>
        <v>Tiedot!AW631</v>
      </c>
      <c r="DI232" s="172" t="s">
        <v>117</v>
      </c>
      <c r="DJ232">
        <f>DJ231</f>
        <v>38</v>
      </c>
      <c r="DK232" t="str">
        <f t="shared" si="111"/>
        <v>CV38</v>
      </c>
    </row>
    <row r="233" spans="1:115" x14ac:dyDescent="0.2">
      <c r="A233" s="19"/>
      <c r="B233" s="19"/>
      <c r="C233" s="19"/>
      <c r="D233" s="19"/>
      <c r="E233" s="19"/>
      <c r="F233" s="19"/>
      <c r="G233" s="1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CK233">
        <f>CK231</f>
        <v>38</v>
      </c>
      <c r="CL233" s="206" t="s">
        <v>143</v>
      </c>
      <c r="CM233" s="207" t="str">
        <f t="shared" ca="1" si="109"/>
        <v/>
      </c>
      <c r="DF233" s="172"/>
      <c r="DG233">
        <f t="shared" ca="1" si="110"/>
        <v>0</v>
      </c>
      <c r="DI233" s="172" t="s">
        <v>118</v>
      </c>
      <c r="DJ233">
        <f>DJ231</f>
        <v>38</v>
      </c>
      <c r="DK233" t="str">
        <f t="shared" si="111"/>
        <v>CW38</v>
      </c>
    </row>
    <row r="234" spans="1:115" x14ac:dyDescent="0.2">
      <c r="A234" s="19"/>
      <c r="B234" s="19"/>
      <c r="C234" s="19"/>
      <c r="D234" s="19"/>
      <c r="E234" s="19"/>
      <c r="F234" s="19"/>
      <c r="G234" s="19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CK234">
        <f>CK231</f>
        <v>38</v>
      </c>
      <c r="CL234" s="206" t="s">
        <v>144</v>
      </c>
      <c r="CM234" s="207" t="str">
        <f t="shared" ca="1" si="109"/>
        <v/>
      </c>
      <c r="DF234" s="172"/>
      <c r="DG234">
        <f t="shared" ca="1" si="110"/>
        <v>0</v>
      </c>
      <c r="DI234" s="172" t="s">
        <v>119</v>
      </c>
      <c r="DJ234">
        <f>DJ231</f>
        <v>38</v>
      </c>
      <c r="DK234" t="str">
        <f t="shared" si="111"/>
        <v>CX38</v>
      </c>
    </row>
    <row r="235" spans="1:115" x14ac:dyDescent="0.2">
      <c r="A235" s="19"/>
      <c r="B235" s="19"/>
      <c r="C235" s="19"/>
      <c r="D235" s="19"/>
      <c r="E235" s="19"/>
      <c r="F235" s="19"/>
      <c r="G235" s="1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CK235">
        <f>CK231</f>
        <v>38</v>
      </c>
      <c r="CL235" s="206" t="s">
        <v>145</v>
      </c>
      <c r="CM235" s="207" t="str">
        <f t="shared" ca="1" si="109"/>
        <v/>
      </c>
      <c r="DF235" s="172"/>
      <c r="DG235">
        <f t="shared" ca="1" si="110"/>
        <v>0</v>
      </c>
      <c r="DI235" s="172" t="s">
        <v>120</v>
      </c>
      <c r="DJ235">
        <f>DJ231</f>
        <v>38</v>
      </c>
      <c r="DK235" t="str">
        <f t="shared" si="111"/>
        <v>CY38</v>
      </c>
    </row>
    <row r="236" spans="1:115" x14ac:dyDescent="0.2">
      <c r="A236" s="19"/>
      <c r="B236" s="19"/>
      <c r="C236" s="19"/>
      <c r="D236" s="19"/>
      <c r="E236" s="19"/>
      <c r="F236" s="19"/>
      <c r="G236" s="1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CK236">
        <f>CK231</f>
        <v>38</v>
      </c>
      <c r="CL236" s="206" t="s">
        <v>146</v>
      </c>
      <c r="CM236" s="207" t="str">
        <f t="shared" ca="1" si="109"/>
        <v/>
      </c>
      <c r="DF236" s="172"/>
      <c r="DG236">
        <f t="shared" ca="1" si="110"/>
        <v>0</v>
      </c>
      <c r="DI236" s="172" t="s">
        <v>148</v>
      </c>
      <c r="DJ236">
        <f>DJ231</f>
        <v>38</v>
      </c>
      <c r="DK236" t="str">
        <f t="shared" si="111"/>
        <v>CZ38</v>
      </c>
    </row>
    <row r="237" spans="1:115" x14ac:dyDescent="0.2">
      <c r="A237" s="19"/>
      <c r="B237" s="19"/>
      <c r="C237" s="19"/>
      <c r="D237" s="19"/>
      <c r="E237" s="19"/>
      <c r="F237" s="19"/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CK237">
        <f>CK231</f>
        <v>38</v>
      </c>
      <c r="CL237" s="206" t="s">
        <v>147</v>
      </c>
      <c r="CM237" s="207" t="str">
        <f t="shared" ca="1" si="109"/>
        <v/>
      </c>
      <c r="DF237" s="172"/>
      <c r="DG237">
        <f t="shared" ca="1" si="110"/>
        <v>0</v>
      </c>
      <c r="DI237" s="172" t="s">
        <v>149</v>
      </c>
      <c r="DJ237">
        <f>DJ231</f>
        <v>38</v>
      </c>
      <c r="DK237" t="str">
        <f t="shared" si="111"/>
        <v>DA38</v>
      </c>
    </row>
    <row r="238" spans="1:115" x14ac:dyDescent="0.2">
      <c r="A238" s="19"/>
      <c r="B238" s="19"/>
      <c r="C238" s="19"/>
      <c r="D238" s="19"/>
      <c r="E238" s="19"/>
      <c r="F238" s="19"/>
      <c r="G238" s="1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CK238">
        <f>CK231+1</f>
        <v>39</v>
      </c>
      <c r="CL238" s="206" t="s">
        <v>141</v>
      </c>
      <c r="CM238" s="207" t="str">
        <f t="shared" ca="1" si="109"/>
        <v>Tiedot!V646</v>
      </c>
      <c r="DF238" s="172"/>
      <c r="DG238" t="str">
        <f t="shared" ca="1" si="110"/>
        <v>Tiedot!AW646</v>
      </c>
      <c r="DI238" s="172" t="s">
        <v>116</v>
      </c>
      <c r="DJ238">
        <f>DJ231+1</f>
        <v>39</v>
      </c>
      <c r="DK238" t="str">
        <f t="shared" si="111"/>
        <v>CU39</v>
      </c>
    </row>
    <row r="239" spans="1:115" x14ac:dyDescent="0.2">
      <c r="A239" s="19"/>
      <c r="B239" s="19"/>
      <c r="C239" s="19"/>
      <c r="D239" s="19"/>
      <c r="E239" s="19"/>
      <c r="F239" s="19"/>
      <c r="G239" s="1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CK239">
        <f>CK238</f>
        <v>39</v>
      </c>
      <c r="CL239" s="206" t="s">
        <v>142</v>
      </c>
      <c r="CM239" s="207" t="str">
        <f t="shared" ca="1" si="109"/>
        <v>Tiedot!V650</v>
      </c>
      <c r="DF239" s="172"/>
      <c r="DG239" t="str">
        <f t="shared" ca="1" si="110"/>
        <v>Tiedot!AW650</v>
      </c>
      <c r="DI239" s="172" t="s">
        <v>117</v>
      </c>
      <c r="DJ239">
        <f>DJ238</f>
        <v>39</v>
      </c>
      <c r="DK239" t="str">
        <f t="shared" si="111"/>
        <v>CV39</v>
      </c>
    </row>
    <row r="240" spans="1:115" x14ac:dyDescent="0.2">
      <c r="A240" s="19"/>
      <c r="B240" s="19"/>
      <c r="C240" s="19"/>
      <c r="D240" s="19"/>
      <c r="E240" s="19"/>
      <c r="F240" s="19"/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CK240">
        <f>CK238</f>
        <v>39</v>
      </c>
      <c r="CL240" s="206" t="s">
        <v>143</v>
      </c>
      <c r="CM240" s="207" t="str">
        <f t="shared" ca="1" si="109"/>
        <v/>
      </c>
      <c r="DF240" s="172"/>
      <c r="DG240">
        <f t="shared" ca="1" si="110"/>
        <v>0</v>
      </c>
      <c r="DI240" s="172" t="s">
        <v>118</v>
      </c>
      <c r="DJ240">
        <f>DJ238</f>
        <v>39</v>
      </c>
      <c r="DK240" t="str">
        <f t="shared" si="111"/>
        <v>CW39</v>
      </c>
    </row>
    <row r="241" spans="1:115" x14ac:dyDescent="0.2">
      <c r="A241" s="19"/>
      <c r="B241" s="19"/>
      <c r="C241" s="19"/>
      <c r="D241" s="19"/>
      <c r="E241" s="19"/>
      <c r="F241" s="19"/>
      <c r="G241" s="1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CK241">
        <f>CK238</f>
        <v>39</v>
      </c>
      <c r="CL241" s="206" t="s">
        <v>144</v>
      </c>
      <c r="CM241" s="207" t="str">
        <f t="shared" ca="1" si="109"/>
        <v/>
      </c>
      <c r="DF241" s="172"/>
      <c r="DG241">
        <f t="shared" ca="1" si="110"/>
        <v>0</v>
      </c>
      <c r="DI241" s="172" t="s">
        <v>119</v>
      </c>
      <c r="DJ241">
        <f>DJ238</f>
        <v>39</v>
      </c>
      <c r="DK241" t="str">
        <f t="shared" si="111"/>
        <v>CX39</v>
      </c>
    </row>
    <row r="242" spans="1:115" x14ac:dyDescent="0.2">
      <c r="A242" s="19"/>
      <c r="B242" s="19"/>
      <c r="C242" s="19"/>
      <c r="D242" s="19"/>
      <c r="E242" s="19"/>
      <c r="F242" s="19"/>
      <c r="G242" s="1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CK242">
        <f>CK238</f>
        <v>39</v>
      </c>
      <c r="CL242" s="206" t="s">
        <v>145</v>
      </c>
      <c r="CM242" s="207" t="str">
        <f t="shared" ca="1" si="109"/>
        <v/>
      </c>
      <c r="DF242" s="172"/>
      <c r="DG242">
        <f t="shared" ca="1" si="110"/>
        <v>0</v>
      </c>
      <c r="DI242" s="172" t="s">
        <v>120</v>
      </c>
      <c r="DJ242">
        <f>DJ238</f>
        <v>39</v>
      </c>
      <c r="DK242" t="str">
        <f t="shared" si="111"/>
        <v>CY39</v>
      </c>
    </row>
    <row r="243" spans="1:115" x14ac:dyDescent="0.2">
      <c r="A243" s="19"/>
      <c r="B243" s="19"/>
      <c r="C243" s="19"/>
      <c r="D243" s="19"/>
      <c r="E243" s="19"/>
      <c r="F243" s="19"/>
      <c r="G243" s="1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CK243">
        <f>CK238</f>
        <v>39</v>
      </c>
      <c r="CL243" s="206" t="s">
        <v>146</v>
      </c>
      <c r="CM243" s="207" t="str">
        <f t="shared" ca="1" si="109"/>
        <v/>
      </c>
      <c r="DF243" s="172"/>
      <c r="DG243">
        <f t="shared" ca="1" si="110"/>
        <v>0</v>
      </c>
      <c r="DI243" s="172" t="s">
        <v>148</v>
      </c>
      <c r="DJ243">
        <f>DJ238</f>
        <v>39</v>
      </c>
      <c r="DK243" t="str">
        <f t="shared" si="111"/>
        <v>CZ39</v>
      </c>
    </row>
    <row r="244" spans="1:115" x14ac:dyDescent="0.2">
      <c r="A244" s="19"/>
      <c r="B244" s="19"/>
      <c r="C244" s="19"/>
      <c r="D244" s="19"/>
      <c r="E244" s="19"/>
      <c r="F244" s="19"/>
      <c r="G244" s="1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CK244">
        <f>CK238</f>
        <v>39</v>
      </c>
      <c r="CL244" s="206" t="s">
        <v>147</v>
      </c>
      <c r="CM244" s="207" t="str">
        <f t="shared" ca="1" si="109"/>
        <v/>
      </c>
      <c r="DF244" s="172"/>
      <c r="DG244">
        <f t="shared" ca="1" si="110"/>
        <v>0</v>
      </c>
      <c r="DI244" s="172" t="s">
        <v>149</v>
      </c>
      <c r="DJ244">
        <f>DJ238</f>
        <v>39</v>
      </c>
      <c r="DK244" t="str">
        <f t="shared" si="111"/>
        <v>DA39</v>
      </c>
    </row>
    <row r="245" spans="1:115" x14ac:dyDescent="0.2">
      <c r="A245" s="19"/>
      <c r="B245" s="19"/>
      <c r="C245" s="19"/>
      <c r="D245" s="19"/>
      <c r="E245" s="19"/>
      <c r="F245" s="19"/>
      <c r="G245" s="1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CK245">
        <f>CK238+1</f>
        <v>40</v>
      </c>
      <c r="CL245" s="206" t="s">
        <v>141</v>
      </c>
      <c r="CM245" s="207" t="str">
        <f t="shared" ca="1" si="109"/>
        <v>Tiedot!V665</v>
      </c>
      <c r="DF245" s="172"/>
      <c r="DG245" t="str">
        <f t="shared" ca="1" si="110"/>
        <v>Tiedot!AW665</v>
      </c>
      <c r="DI245" s="172" t="s">
        <v>116</v>
      </c>
      <c r="DJ245">
        <f>DJ238+1</f>
        <v>40</v>
      </c>
      <c r="DK245" t="str">
        <f t="shared" si="111"/>
        <v>CU40</v>
      </c>
    </row>
    <row r="246" spans="1:115" x14ac:dyDescent="0.2">
      <c r="A246" s="19"/>
      <c r="B246" s="19"/>
      <c r="C246" s="19"/>
      <c r="D246" s="19"/>
      <c r="E246" s="19"/>
      <c r="F246" s="19"/>
      <c r="G246" s="1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CK246">
        <f>CK245</f>
        <v>40</v>
      </c>
      <c r="CL246" s="206" t="s">
        <v>142</v>
      </c>
      <c r="CM246" s="207" t="str">
        <f t="shared" ca="1" si="109"/>
        <v>Tiedot!V669</v>
      </c>
      <c r="DF246" s="172"/>
      <c r="DG246" t="str">
        <f t="shared" ca="1" si="110"/>
        <v>Tiedot!AW669</v>
      </c>
      <c r="DI246" s="172" t="s">
        <v>117</v>
      </c>
      <c r="DJ246">
        <f>DJ245</f>
        <v>40</v>
      </c>
      <c r="DK246" t="str">
        <f t="shared" si="111"/>
        <v>CV40</v>
      </c>
    </row>
    <row r="247" spans="1:115" x14ac:dyDescent="0.2">
      <c r="A247" s="19"/>
      <c r="B247" s="19"/>
      <c r="C247" s="19"/>
      <c r="D247" s="19"/>
      <c r="E247" s="19"/>
      <c r="F247" s="19"/>
      <c r="G247" s="1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CK247">
        <f>CK245</f>
        <v>40</v>
      </c>
      <c r="CL247" s="206" t="s">
        <v>143</v>
      </c>
      <c r="CM247" s="207" t="str">
        <f t="shared" ca="1" si="109"/>
        <v/>
      </c>
      <c r="DF247" s="172"/>
      <c r="DG247">
        <f t="shared" ca="1" si="110"/>
        <v>0</v>
      </c>
      <c r="DI247" s="172" t="s">
        <v>118</v>
      </c>
      <c r="DJ247">
        <f>DJ245</f>
        <v>40</v>
      </c>
      <c r="DK247" t="str">
        <f t="shared" si="111"/>
        <v>CW40</v>
      </c>
    </row>
    <row r="248" spans="1:115" x14ac:dyDescent="0.2">
      <c r="A248" s="19"/>
      <c r="B248" s="19"/>
      <c r="C248" s="19"/>
      <c r="D248" s="19"/>
      <c r="E248" s="19"/>
      <c r="F248" s="19"/>
      <c r="G248" s="19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CK248">
        <f>CK245</f>
        <v>40</v>
      </c>
      <c r="CL248" s="206" t="s">
        <v>144</v>
      </c>
      <c r="CM248" s="207" t="str">
        <f t="shared" ca="1" si="109"/>
        <v/>
      </c>
      <c r="DF248" s="172"/>
      <c r="DG248">
        <f t="shared" ca="1" si="110"/>
        <v>0</v>
      </c>
      <c r="DI248" s="172" t="s">
        <v>119</v>
      </c>
      <c r="DJ248">
        <f>DJ245</f>
        <v>40</v>
      </c>
      <c r="DK248" t="str">
        <f t="shared" si="111"/>
        <v>CX40</v>
      </c>
    </row>
    <row r="249" spans="1:115" x14ac:dyDescent="0.2">
      <c r="A249" s="19"/>
      <c r="B249" s="19"/>
      <c r="C249" s="19"/>
      <c r="D249" s="19"/>
      <c r="E249" s="19"/>
      <c r="F249" s="19"/>
      <c r="G249" s="1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CK249">
        <f>CK245</f>
        <v>40</v>
      </c>
      <c r="CL249" s="206" t="s">
        <v>145</v>
      </c>
      <c r="CM249" s="207" t="str">
        <f t="shared" ca="1" si="109"/>
        <v/>
      </c>
      <c r="DF249" s="172"/>
      <c r="DG249">
        <f t="shared" ca="1" si="110"/>
        <v>0</v>
      </c>
      <c r="DI249" s="172" t="s">
        <v>120</v>
      </c>
      <c r="DJ249">
        <f>DJ245</f>
        <v>40</v>
      </c>
      <c r="DK249" t="str">
        <f t="shared" si="111"/>
        <v>CY40</v>
      </c>
    </row>
    <row r="250" spans="1:115" x14ac:dyDescent="0.2">
      <c r="A250" s="19"/>
      <c r="B250" s="19"/>
      <c r="C250" s="19"/>
      <c r="D250" s="19"/>
      <c r="E250" s="19"/>
      <c r="F250" s="19"/>
      <c r="G250" s="1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CK250">
        <f>CK245</f>
        <v>40</v>
      </c>
      <c r="CL250" s="206" t="s">
        <v>146</v>
      </c>
      <c r="CM250" s="207" t="str">
        <f t="shared" ca="1" si="109"/>
        <v/>
      </c>
      <c r="DF250" s="172"/>
      <c r="DG250">
        <f t="shared" ca="1" si="110"/>
        <v>0</v>
      </c>
      <c r="DI250" s="172" t="s">
        <v>148</v>
      </c>
      <c r="DJ250">
        <f>DJ245</f>
        <v>40</v>
      </c>
      <c r="DK250" t="str">
        <f t="shared" si="111"/>
        <v>CZ40</v>
      </c>
    </row>
    <row r="251" spans="1:115" x14ac:dyDescent="0.2">
      <c r="A251" s="19"/>
      <c r="B251" s="19"/>
      <c r="C251" s="19"/>
      <c r="D251" s="19"/>
      <c r="E251" s="19"/>
      <c r="F251" s="19"/>
      <c r="G251" s="1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CK251">
        <f>CK245</f>
        <v>40</v>
      </c>
      <c r="CL251" s="206" t="s">
        <v>147</v>
      </c>
      <c r="CM251" s="207" t="str">
        <f t="shared" ca="1" si="109"/>
        <v/>
      </c>
      <c r="DF251" s="172"/>
      <c r="DG251">
        <f t="shared" ca="1" si="110"/>
        <v>0</v>
      </c>
      <c r="DI251" s="172" t="s">
        <v>149</v>
      </c>
      <c r="DJ251">
        <f>DJ245</f>
        <v>40</v>
      </c>
      <c r="DK251" t="str">
        <f t="shared" si="111"/>
        <v>DA40</v>
      </c>
    </row>
    <row r="252" spans="1:115" x14ac:dyDescent="0.2">
      <c r="A252" s="19"/>
      <c r="B252" s="19"/>
      <c r="C252" s="19"/>
      <c r="D252" s="19"/>
      <c r="E252" s="19"/>
      <c r="F252" s="19"/>
      <c r="G252" s="19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CK252">
        <f>CK245+1</f>
        <v>41</v>
      </c>
      <c r="CL252" s="206" t="s">
        <v>141</v>
      </c>
      <c r="CM252" s="207" t="str">
        <f t="shared" ca="1" si="109"/>
        <v>Tiedot!V684</v>
      </c>
      <c r="DF252" s="172"/>
      <c r="DG252" t="str">
        <f t="shared" ca="1" si="110"/>
        <v>Tiedot!AW684</v>
      </c>
      <c r="DI252" s="172" t="s">
        <v>116</v>
      </c>
      <c r="DJ252">
        <f>DJ245+1</f>
        <v>41</v>
      </c>
      <c r="DK252" t="str">
        <f t="shared" si="111"/>
        <v>CU41</v>
      </c>
    </row>
    <row r="253" spans="1:115" x14ac:dyDescent="0.2">
      <c r="A253" s="19"/>
      <c r="B253" s="19"/>
      <c r="C253" s="19"/>
      <c r="D253" s="19"/>
      <c r="E253" s="19"/>
      <c r="F253" s="19"/>
      <c r="G253" s="1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CK253">
        <f>CK252</f>
        <v>41</v>
      </c>
      <c r="CL253" s="206" t="s">
        <v>142</v>
      </c>
      <c r="CM253" s="207" t="str">
        <f t="shared" ca="1" si="109"/>
        <v>Tiedot!V688</v>
      </c>
      <c r="DF253" s="172"/>
      <c r="DG253" t="str">
        <f t="shared" ca="1" si="110"/>
        <v>Tiedot!AW688</v>
      </c>
      <c r="DI253" s="172" t="s">
        <v>117</v>
      </c>
      <c r="DJ253">
        <f>DJ252</f>
        <v>41</v>
      </c>
      <c r="DK253" t="str">
        <f t="shared" si="111"/>
        <v>CV41</v>
      </c>
    </row>
    <row r="254" spans="1:115" x14ac:dyDescent="0.2">
      <c r="A254" s="19"/>
      <c r="B254" s="19"/>
      <c r="C254" s="19"/>
      <c r="D254" s="19"/>
      <c r="E254" s="19"/>
      <c r="F254" s="19"/>
      <c r="G254" s="1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CK254">
        <f>CK252</f>
        <v>41</v>
      </c>
      <c r="CL254" s="206" t="s">
        <v>143</v>
      </c>
      <c r="CM254" s="207" t="str">
        <f t="shared" ca="1" si="109"/>
        <v/>
      </c>
      <c r="DF254" s="172"/>
      <c r="DG254">
        <f t="shared" ca="1" si="110"/>
        <v>0</v>
      </c>
      <c r="DI254" s="172" t="s">
        <v>118</v>
      </c>
      <c r="DJ254">
        <f>DJ252</f>
        <v>41</v>
      </c>
      <c r="DK254" t="str">
        <f t="shared" si="111"/>
        <v>CW41</v>
      </c>
    </row>
    <row r="255" spans="1:115" x14ac:dyDescent="0.2">
      <c r="A255" s="19"/>
      <c r="B255" s="19"/>
      <c r="C255" s="19"/>
      <c r="D255" s="19"/>
      <c r="E255" s="19"/>
      <c r="F255" s="19"/>
      <c r="G255" s="19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CK255">
        <f>CK252</f>
        <v>41</v>
      </c>
      <c r="CL255" s="206" t="s">
        <v>144</v>
      </c>
      <c r="CM255" s="207" t="str">
        <f t="shared" ca="1" si="109"/>
        <v/>
      </c>
      <c r="DF255" s="172" t="s">
        <v>131</v>
      </c>
      <c r="DG255">
        <f t="shared" ca="1" si="110"/>
        <v>0</v>
      </c>
      <c r="DI255" s="172" t="s">
        <v>119</v>
      </c>
      <c r="DJ255">
        <f>DJ252</f>
        <v>41</v>
      </c>
      <c r="DK255" t="str">
        <f t="shared" si="111"/>
        <v>CX41</v>
      </c>
    </row>
    <row r="256" spans="1:115" x14ac:dyDescent="0.2">
      <c r="A256" s="19"/>
      <c r="B256" s="19"/>
      <c r="C256" s="19"/>
      <c r="D256" s="19"/>
      <c r="E256" s="19"/>
      <c r="F256" s="19"/>
      <c r="G256" s="1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CK256">
        <f>CK252</f>
        <v>41</v>
      </c>
      <c r="CL256" s="206" t="s">
        <v>145</v>
      </c>
      <c r="CM256" s="207" t="str">
        <f t="shared" ca="1" si="109"/>
        <v/>
      </c>
      <c r="DF256" s="172"/>
      <c r="DG256">
        <f t="shared" ca="1" si="110"/>
        <v>0</v>
      </c>
      <c r="DI256" s="172" t="s">
        <v>120</v>
      </c>
      <c r="DJ256">
        <f>DJ252</f>
        <v>41</v>
      </c>
      <c r="DK256" t="str">
        <f t="shared" si="111"/>
        <v>CY41</v>
      </c>
    </row>
    <row r="257" spans="1:115" x14ac:dyDescent="0.2">
      <c r="A257" s="19"/>
      <c r="B257" s="19"/>
      <c r="C257" s="19"/>
      <c r="D257" s="19"/>
      <c r="E257" s="19"/>
      <c r="F257" s="19"/>
      <c r="G257" s="1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CK257">
        <f>CK252</f>
        <v>41</v>
      </c>
      <c r="CL257" s="206" t="s">
        <v>146</v>
      </c>
      <c r="CM257" s="207" t="str">
        <f t="shared" ca="1" si="109"/>
        <v/>
      </c>
      <c r="DF257" s="172"/>
      <c r="DG257">
        <f t="shared" ca="1" si="110"/>
        <v>0</v>
      </c>
      <c r="DI257" s="172" t="s">
        <v>148</v>
      </c>
      <c r="DJ257">
        <f>DJ252</f>
        <v>41</v>
      </c>
      <c r="DK257" t="str">
        <f t="shared" si="111"/>
        <v>CZ41</v>
      </c>
    </row>
    <row r="258" spans="1:115" x14ac:dyDescent="0.2">
      <c r="A258" s="19"/>
      <c r="B258" s="19"/>
      <c r="C258" s="19"/>
      <c r="D258" s="19"/>
      <c r="E258" s="19"/>
      <c r="F258" s="19"/>
      <c r="G258" s="1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CK258">
        <f>CK252</f>
        <v>41</v>
      </c>
      <c r="CL258" s="206" t="s">
        <v>147</v>
      </c>
      <c r="CM258" s="207" t="str">
        <f t="shared" ca="1" si="109"/>
        <v/>
      </c>
      <c r="DF258" s="172"/>
      <c r="DG258">
        <f t="shared" ca="1" si="110"/>
        <v>0</v>
      </c>
      <c r="DI258" s="172" t="s">
        <v>149</v>
      </c>
      <c r="DJ258">
        <f>DJ252</f>
        <v>41</v>
      </c>
      <c r="DK258" t="str">
        <f t="shared" si="111"/>
        <v>DA41</v>
      </c>
    </row>
    <row r="259" spans="1:115" x14ac:dyDescent="0.2">
      <c r="A259" s="19"/>
      <c r="B259" s="19"/>
      <c r="C259" s="19"/>
      <c r="D259" s="19"/>
      <c r="E259" s="19"/>
      <c r="F259" s="19"/>
      <c r="G259" s="1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CK259">
        <f>CK252+1</f>
        <v>42</v>
      </c>
      <c r="CL259" s="206" t="s">
        <v>141</v>
      </c>
      <c r="CM259" s="207" t="str">
        <f t="shared" ca="1" si="109"/>
        <v>Tiedot!V703</v>
      </c>
      <c r="DF259" s="172"/>
      <c r="DG259" t="str">
        <f t="shared" ca="1" si="110"/>
        <v>Tiedot!AW703</v>
      </c>
      <c r="DI259" s="172" t="s">
        <v>116</v>
      </c>
      <c r="DJ259">
        <f>DJ252+1</f>
        <v>42</v>
      </c>
      <c r="DK259" t="str">
        <f t="shared" si="111"/>
        <v>CU42</v>
      </c>
    </row>
    <row r="260" spans="1:115" x14ac:dyDescent="0.2">
      <c r="A260" s="19"/>
      <c r="B260" s="19"/>
      <c r="C260" s="19"/>
      <c r="D260" s="19"/>
      <c r="E260" s="19"/>
      <c r="F260" s="19"/>
      <c r="G260" s="1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CK260">
        <f>CK259</f>
        <v>42</v>
      </c>
      <c r="CL260" s="206" t="s">
        <v>142</v>
      </c>
      <c r="CM260" s="207" t="str">
        <f t="shared" ca="1" si="109"/>
        <v>Tiedot!V707</v>
      </c>
      <c r="DF260" s="172"/>
      <c r="DG260" t="str">
        <f t="shared" ca="1" si="110"/>
        <v>Tiedot!AW707</v>
      </c>
      <c r="DI260" s="172" t="s">
        <v>117</v>
      </c>
      <c r="DJ260">
        <f>DJ259</f>
        <v>42</v>
      </c>
      <c r="DK260" t="str">
        <f t="shared" si="111"/>
        <v>CV42</v>
      </c>
    </row>
    <row r="261" spans="1:115" x14ac:dyDescent="0.2">
      <c r="A261" s="19"/>
      <c r="B261" s="19"/>
      <c r="C261" s="19"/>
      <c r="D261" s="19"/>
      <c r="E261" s="19"/>
      <c r="F261" s="19"/>
      <c r="G261" s="1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CK261">
        <f>CK259</f>
        <v>42</v>
      </c>
      <c r="CL261" s="206" t="s">
        <v>143</v>
      </c>
      <c r="CM261" s="207" t="str">
        <f t="shared" ca="1" si="109"/>
        <v/>
      </c>
      <c r="DF261" s="172"/>
      <c r="DG261">
        <f t="shared" ca="1" si="110"/>
        <v>0</v>
      </c>
      <c r="DI261" s="172" t="s">
        <v>118</v>
      </c>
      <c r="DJ261">
        <f>DJ259</f>
        <v>42</v>
      </c>
      <c r="DK261" t="str">
        <f t="shared" si="111"/>
        <v>CW42</v>
      </c>
    </row>
    <row r="262" spans="1:115" x14ac:dyDescent="0.2">
      <c r="A262" s="19"/>
      <c r="B262" s="19"/>
      <c r="C262" s="19"/>
      <c r="D262" s="19"/>
      <c r="E262" s="19"/>
      <c r="F262" s="19"/>
      <c r="G262" s="1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CK262">
        <f>CK259</f>
        <v>42</v>
      </c>
      <c r="CL262" s="206" t="s">
        <v>144</v>
      </c>
      <c r="CM262" s="207" t="str">
        <f t="shared" ca="1" si="109"/>
        <v/>
      </c>
      <c r="DF262" s="172"/>
      <c r="DG262">
        <f t="shared" ca="1" si="110"/>
        <v>0</v>
      </c>
      <c r="DI262" s="172" t="s">
        <v>119</v>
      </c>
      <c r="DJ262">
        <f>DJ259</f>
        <v>42</v>
      </c>
      <c r="DK262" t="str">
        <f t="shared" si="111"/>
        <v>CX42</v>
      </c>
    </row>
    <row r="263" spans="1:115" x14ac:dyDescent="0.2">
      <c r="A263" s="19"/>
      <c r="B263" s="19"/>
      <c r="C263" s="19"/>
      <c r="D263" s="19"/>
      <c r="E263" s="19"/>
      <c r="F263" s="19"/>
      <c r="G263" s="19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CK263">
        <f>CK259</f>
        <v>42</v>
      </c>
      <c r="CL263" s="206" t="s">
        <v>145</v>
      </c>
      <c r="CM263" s="207" t="str">
        <f t="shared" ca="1" si="109"/>
        <v/>
      </c>
      <c r="DF263" s="172"/>
      <c r="DG263">
        <f t="shared" ca="1" si="110"/>
        <v>0</v>
      </c>
      <c r="DI263" s="172" t="s">
        <v>120</v>
      </c>
      <c r="DJ263">
        <f>DJ259</f>
        <v>42</v>
      </c>
      <c r="DK263" t="str">
        <f t="shared" si="111"/>
        <v>CY42</v>
      </c>
    </row>
    <row r="264" spans="1:115" x14ac:dyDescent="0.2">
      <c r="A264" s="19"/>
      <c r="B264" s="19"/>
      <c r="C264" s="19"/>
      <c r="D264" s="19"/>
      <c r="E264" s="19"/>
      <c r="F264" s="19"/>
      <c r="G264" s="19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CK264">
        <f>CK259</f>
        <v>42</v>
      </c>
      <c r="CL264" s="206" t="s">
        <v>146</v>
      </c>
      <c r="CM264" s="207" t="str">
        <f t="shared" ref="CM264:CM327" ca="1" si="112">INDIRECT(CL264&amp;CK264)</f>
        <v/>
      </c>
      <c r="DF264" s="172"/>
      <c r="DG264">
        <f t="shared" ref="DG264:DG327" ca="1" si="113">INDIRECT(DK264)</f>
        <v>0</v>
      </c>
      <c r="DI264" s="172" t="s">
        <v>148</v>
      </c>
      <c r="DJ264">
        <f>DJ259</f>
        <v>42</v>
      </c>
      <c r="DK264" t="str">
        <f t="shared" si="111"/>
        <v>CZ42</v>
      </c>
    </row>
    <row r="265" spans="1:115" x14ac:dyDescent="0.2">
      <c r="A265" s="19"/>
      <c r="B265" s="19"/>
      <c r="C265" s="19"/>
      <c r="D265" s="19"/>
      <c r="E265" s="19"/>
      <c r="F265" s="19"/>
      <c r="G265" s="19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CK265">
        <f>CK259</f>
        <v>42</v>
      </c>
      <c r="CL265" s="206" t="s">
        <v>147</v>
      </c>
      <c r="CM265" s="207" t="str">
        <f t="shared" ca="1" si="112"/>
        <v/>
      </c>
      <c r="DF265" s="172"/>
      <c r="DG265">
        <f t="shared" ca="1" si="113"/>
        <v>0</v>
      </c>
      <c r="DI265" s="172" t="s">
        <v>149</v>
      </c>
      <c r="DJ265">
        <f>DJ259</f>
        <v>42</v>
      </c>
      <c r="DK265" t="str">
        <f t="shared" si="111"/>
        <v>DA42</v>
      </c>
    </row>
    <row r="266" spans="1:115" x14ac:dyDescent="0.2">
      <c r="A266" s="19"/>
      <c r="B266" s="19"/>
      <c r="C266" s="19"/>
      <c r="D266" s="19"/>
      <c r="E266" s="19"/>
      <c r="F266" s="19"/>
      <c r="G266" s="19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CK266">
        <f>CK259+1</f>
        <v>43</v>
      </c>
      <c r="CL266" s="206" t="s">
        <v>141</v>
      </c>
      <c r="CM266" s="207" t="str">
        <f t="shared" ca="1" si="112"/>
        <v>Tiedot!V722</v>
      </c>
      <c r="DF266" s="172"/>
      <c r="DG266" t="str">
        <f t="shared" ca="1" si="113"/>
        <v>Tiedot!AW722</v>
      </c>
      <c r="DI266" s="172" t="s">
        <v>116</v>
      </c>
      <c r="DJ266">
        <f>DJ259+1</f>
        <v>43</v>
      </c>
      <c r="DK266" t="str">
        <f t="shared" si="111"/>
        <v>CU43</v>
      </c>
    </row>
    <row r="267" spans="1:115" x14ac:dyDescent="0.2">
      <c r="A267" s="19"/>
      <c r="B267" s="19"/>
      <c r="C267" s="19"/>
      <c r="D267" s="19"/>
      <c r="E267" s="19"/>
      <c r="F267" s="19"/>
      <c r="G267" s="1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CK267">
        <f>CK266</f>
        <v>43</v>
      </c>
      <c r="CL267" s="206" t="s">
        <v>142</v>
      </c>
      <c r="CM267" s="207" t="str">
        <f t="shared" ca="1" si="112"/>
        <v>Tiedot!V726</v>
      </c>
      <c r="DF267" s="172"/>
      <c r="DG267" t="str">
        <f t="shared" ca="1" si="113"/>
        <v>Tiedot!AW726</v>
      </c>
      <c r="DI267" s="172" t="s">
        <v>117</v>
      </c>
      <c r="DJ267">
        <f>DJ266</f>
        <v>43</v>
      </c>
      <c r="DK267" t="str">
        <f t="shared" ref="DK267:DK330" si="114">DI267&amp;DJ267</f>
        <v>CV43</v>
      </c>
    </row>
    <row r="268" spans="1:115" x14ac:dyDescent="0.2">
      <c r="A268" s="19"/>
      <c r="B268" s="19"/>
      <c r="C268" s="19"/>
      <c r="D268" s="19"/>
      <c r="E268" s="19"/>
      <c r="F268" s="19"/>
      <c r="G268" s="19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CK268">
        <f>CK266</f>
        <v>43</v>
      </c>
      <c r="CL268" s="206" t="s">
        <v>143</v>
      </c>
      <c r="CM268" s="207" t="str">
        <f t="shared" ca="1" si="112"/>
        <v/>
      </c>
      <c r="DF268" s="172"/>
      <c r="DG268">
        <f t="shared" ca="1" si="113"/>
        <v>0</v>
      </c>
      <c r="DI268" s="172" t="s">
        <v>118</v>
      </c>
      <c r="DJ268">
        <f>DJ266</f>
        <v>43</v>
      </c>
      <c r="DK268" t="str">
        <f t="shared" si="114"/>
        <v>CW43</v>
      </c>
    </row>
    <row r="269" spans="1:115" x14ac:dyDescent="0.2">
      <c r="A269" s="19"/>
      <c r="B269" s="19"/>
      <c r="C269" s="19"/>
      <c r="D269" s="19"/>
      <c r="E269" s="19"/>
      <c r="F269" s="19"/>
      <c r="G269" s="19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CK269">
        <f>CK266</f>
        <v>43</v>
      </c>
      <c r="CL269" s="206" t="s">
        <v>144</v>
      </c>
      <c r="CM269" s="207" t="str">
        <f t="shared" ca="1" si="112"/>
        <v/>
      </c>
      <c r="DF269" s="172"/>
      <c r="DG269">
        <f t="shared" ca="1" si="113"/>
        <v>0</v>
      </c>
      <c r="DI269" s="172" t="s">
        <v>119</v>
      </c>
      <c r="DJ269">
        <f>DJ266</f>
        <v>43</v>
      </c>
      <c r="DK269" t="str">
        <f t="shared" si="114"/>
        <v>CX43</v>
      </c>
    </row>
    <row r="270" spans="1:115" x14ac:dyDescent="0.2">
      <c r="A270" s="19"/>
      <c r="B270" s="19"/>
      <c r="C270" s="19"/>
      <c r="D270" s="19"/>
      <c r="E270" s="19"/>
      <c r="F270" s="19"/>
      <c r="G270" s="19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CK270">
        <f>CK266</f>
        <v>43</v>
      </c>
      <c r="CL270" s="206" t="s">
        <v>145</v>
      </c>
      <c r="CM270" s="207" t="str">
        <f t="shared" ca="1" si="112"/>
        <v/>
      </c>
      <c r="DF270" s="172"/>
      <c r="DG270">
        <f t="shared" ca="1" si="113"/>
        <v>0</v>
      </c>
      <c r="DI270" s="172" t="s">
        <v>120</v>
      </c>
      <c r="DJ270">
        <f>DJ266</f>
        <v>43</v>
      </c>
      <c r="DK270" t="str">
        <f t="shared" si="114"/>
        <v>CY43</v>
      </c>
    </row>
    <row r="271" spans="1:115" x14ac:dyDescent="0.2">
      <c r="CK271">
        <f>CK266</f>
        <v>43</v>
      </c>
      <c r="CL271" s="206" t="s">
        <v>146</v>
      </c>
      <c r="CM271" s="207" t="str">
        <f t="shared" ca="1" si="112"/>
        <v/>
      </c>
      <c r="DF271" s="172"/>
      <c r="DG271">
        <f t="shared" ca="1" si="113"/>
        <v>0</v>
      </c>
      <c r="DI271" s="172" t="s">
        <v>148</v>
      </c>
      <c r="DJ271">
        <f>DJ266</f>
        <v>43</v>
      </c>
      <c r="DK271" t="str">
        <f t="shared" si="114"/>
        <v>CZ43</v>
      </c>
    </row>
    <row r="272" spans="1:115" x14ac:dyDescent="0.2">
      <c r="CK272">
        <f>CK266</f>
        <v>43</v>
      </c>
      <c r="CL272" s="206" t="s">
        <v>147</v>
      </c>
      <c r="CM272" s="207" t="str">
        <f t="shared" ca="1" si="112"/>
        <v/>
      </c>
      <c r="DF272" s="172"/>
      <c r="DG272">
        <f t="shared" ca="1" si="113"/>
        <v>0</v>
      </c>
      <c r="DI272" s="172" t="s">
        <v>149</v>
      </c>
      <c r="DJ272">
        <f>DJ266</f>
        <v>43</v>
      </c>
      <c r="DK272" t="str">
        <f t="shared" si="114"/>
        <v>DA43</v>
      </c>
    </row>
    <row r="273" spans="89:115" x14ac:dyDescent="0.2">
      <c r="CK273">
        <f>CK266+1</f>
        <v>44</v>
      </c>
      <c r="CL273" s="206" t="s">
        <v>141</v>
      </c>
      <c r="CM273" s="207" t="str">
        <f t="shared" ca="1" si="112"/>
        <v>Tiedot!V741</v>
      </c>
      <c r="DF273" s="172"/>
      <c r="DG273" t="str">
        <f t="shared" ca="1" si="113"/>
        <v>Tiedot!AW741</v>
      </c>
      <c r="DI273" s="172" t="s">
        <v>116</v>
      </c>
      <c r="DJ273">
        <f>DJ266+1</f>
        <v>44</v>
      </c>
      <c r="DK273" t="str">
        <f t="shared" si="114"/>
        <v>CU44</v>
      </c>
    </row>
    <row r="274" spans="89:115" x14ac:dyDescent="0.2">
      <c r="CK274">
        <f>CK273</f>
        <v>44</v>
      </c>
      <c r="CL274" s="206" t="s">
        <v>142</v>
      </c>
      <c r="CM274" s="207" t="str">
        <f t="shared" ca="1" si="112"/>
        <v>Tiedot!V745</v>
      </c>
      <c r="DF274" s="172"/>
      <c r="DG274" t="str">
        <f t="shared" ca="1" si="113"/>
        <v>Tiedot!AW745</v>
      </c>
      <c r="DI274" s="172" t="s">
        <v>117</v>
      </c>
      <c r="DJ274">
        <f>DJ273</f>
        <v>44</v>
      </c>
      <c r="DK274" t="str">
        <f t="shared" si="114"/>
        <v>CV44</v>
      </c>
    </row>
    <row r="275" spans="89:115" x14ac:dyDescent="0.2">
      <c r="CK275">
        <f>CK273</f>
        <v>44</v>
      </c>
      <c r="CL275" s="206" t="s">
        <v>143</v>
      </c>
      <c r="CM275" s="207" t="str">
        <f t="shared" ca="1" si="112"/>
        <v/>
      </c>
      <c r="DF275" s="172"/>
      <c r="DG275">
        <f t="shared" ca="1" si="113"/>
        <v>0</v>
      </c>
      <c r="DI275" s="172" t="s">
        <v>118</v>
      </c>
      <c r="DJ275">
        <f>DJ273</f>
        <v>44</v>
      </c>
      <c r="DK275" t="str">
        <f t="shared" si="114"/>
        <v>CW44</v>
      </c>
    </row>
    <row r="276" spans="89:115" x14ac:dyDescent="0.2">
      <c r="CK276">
        <f>CK273</f>
        <v>44</v>
      </c>
      <c r="CL276" s="206" t="s">
        <v>144</v>
      </c>
      <c r="CM276" s="207" t="str">
        <f t="shared" ca="1" si="112"/>
        <v/>
      </c>
      <c r="DF276" s="172"/>
      <c r="DG276">
        <f t="shared" ca="1" si="113"/>
        <v>0</v>
      </c>
      <c r="DI276" s="172" t="s">
        <v>119</v>
      </c>
      <c r="DJ276">
        <f>DJ273</f>
        <v>44</v>
      </c>
      <c r="DK276" t="str">
        <f t="shared" si="114"/>
        <v>CX44</v>
      </c>
    </row>
    <row r="277" spans="89:115" x14ac:dyDescent="0.2">
      <c r="CK277">
        <f>CK273</f>
        <v>44</v>
      </c>
      <c r="CL277" s="206" t="s">
        <v>145</v>
      </c>
      <c r="CM277" s="207" t="str">
        <f t="shared" ca="1" si="112"/>
        <v/>
      </c>
      <c r="DF277" s="172"/>
      <c r="DG277">
        <f t="shared" ca="1" si="113"/>
        <v>0</v>
      </c>
      <c r="DI277" s="172" t="s">
        <v>120</v>
      </c>
      <c r="DJ277">
        <f>DJ273</f>
        <v>44</v>
      </c>
      <c r="DK277" t="str">
        <f t="shared" si="114"/>
        <v>CY44</v>
      </c>
    </row>
    <row r="278" spans="89:115" x14ac:dyDescent="0.2">
      <c r="CK278">
        <f>CK273</f>
        <v>44</v>
      </c>
      <c r="CL278" s="206" t="s">
        <v>146</v>
      </c>
      <c r="CM278" s="207" t="str">
        <f t="shared" ca="1" si="112"/>
        <v/>
      </c>
      <c r="DF278" s="172"/>
      <c r="DG278">
        <f t="shared" ca="1" si="113"/>
        <v>0</v>
      </c>
      <c r="DI278" s="172" t="s">
        <v>148</v>
      </c>
      <c r="DJ278">
        <f>DJ273</f>
        <v>44</v>
      </c>
      <c r="DK278" t="str">
        <f t="shared" si="114"/>
        <v>CZ44</v>
      </c>
    </row>
    <row r="279" spans="89:115" x14ac:dyDescent="0.2">
      <c r="CK279">
        <f>CK273</f>
        <v>44</v>
      </c>
      <c r="CL279" s="206" t="s">
        <v>147</v>
      </c>
      <c r="CM279" s="207" t="str">
        <f t="shared" ca="1" si="112"/>
        <v/>
      </c>
      <c r="DF279" s="172"/>
      <c r="DG279">
        <f t="shared" ca="1" si="113"/>
        <v>0</v>
      </c>
      <c r="DI279" s="172" t="s">
        <v>149</v>
      </c>
      <c r="DJ279">
        <f>DJ273</f>
        <v>44</v>
      </c>
      <c r="DK279" t="str">
        <f t="shared" si="114"/>
        <v>DA44</v>
      </c>
    </row>
    <row r="280" spans="89:115" x14ac:dyDescent="0.2">
      <c r="CK280">
        <f>CK273+1</f>
        <v>45</v>
      </c>
      <c r="CL280" s="206" t="s">
        <v>141</v>
      </c>
      <c r="CM280" s="207" t="str">
        <f t="shared" ca="1" si="112"/>
        <v>Tiedot!V760</v>
      </c>
      <c r="DF280" s="172"/>
      <c r="DG280" t="str">
        <f t="shared" ca="1" si="113"/>
        <v>Tiedot!AW760</v>
      </c>
      <c r="DI280" s="172" t="s">
        <v>116</v>
      </c>
      <c r="DJ280">
        <f>DJ273+1</f>
        <v>45</v>
      </c>
      <c r="DK280" t="str">
        <f t="shared" si="114"/>
        <v>CU45</v>
      </c>
    </row>
    <row r="281" spans="89:115" x14ac:dyDescent="0.2">
      <c r="CK281">
        <f>CK280</f>
        <v>45</v>
      </c>
      <c r="CL281" s="206" t="s">
        <v>142</v>
      </c>
      <c r="CM281" s="207" t="str">
        <f t="shared" ca="1" si="112"/>
        <v>Tiedot!V764</v>
      </c>
      <c r="DF281" s="172"/>
      <c r="DG281" t="str">
        <f t="shared" ca="1" si="113"/>
        <v>Tiedot!AW764</v>
      </c>
      <c r="DI281" s="172" t="s">
        <v>117</v>
      </c>
      <c r="DJ281">
        <f>DJ280</f>
        <v>45</v>
      </c>
      <c r="DK281" t="str">
        <f t="shared" si="114"/>
        <v>CV45</v>
      </c>
    </row>
    <row r="282" spans="89:115" x14ac:dyDescent="0.2">
      <c r="CK282">
        <f>CK280</f>
        <v>45</v>
      </c>
      <c r="CL282" s="206" t="s">
        <v>143</v>
      </c>
      <c r="CM282" s="207" t="str">
        <f t="shared" ca="1" si="112"/>
        <v/>
      </c>
      <c r="DF282" s="172"/>
      <c r="DG282">
        <f t="shared" ca="1" si="113"/>
        <v>0</v>
      </c>
      <c r="DI282" s="172" t="s">
        <v>118</v>
      </c>
      <c r="DJ282">
        <f>DJ280</f>
        <v>45</v>
      </c>
      <c r="DK282" t="str">
        <f t="shared" si="114"/>
        <v>CW45</v>
      </c>
    </row>
    <row r="283" spans="89:115" x14ac:dyDescent="0.2">
      <c r="CK283">
        <f>CK280</f>
        <v>45</v>
      </c>
      <c r="CL283" s="206" t="s">
        <v>144</v>
      </c>
      <c r="CM283" s="207" t="str">
        <f t="shared" ca="1" si="112"/>
        <v/>
      </c>
      <c r="DF283" s="172"/>
      <c r="DG283">
        <f t="shared" ca="1" si="113"/>
        <v>0</v>
      </c>
      <c r="DI283" s="172" t="s">
        <v>119</v>
      </c>
      <c r="DJ283">
        <f>DJ280</f>
        <v>45</v>
      </c>
      <c r="DK283" t="str">
        <f t="shared" si="114"/>
        <v>CX45</v>
      </c>
    </row>
    <row r="284" spans="89:115" x14ac:dyDescent="0.2">
      <c r="CK284">
        <f>CK280</f>
        <v>45</v>
      </c>
      <c r="CL284" s="206" t="s">
        <v>145</v>
      </c>
      <c r="CM284" s="207" t="str">
        <f t="shared" ca="1" si="112"/>
        <v/>
      </c>
      <c r="DF284" s="172"/>
      <c r="DG284">
        <f t="shared" ca="1" si="113"/>
        <v>0</v>
      </c>
      <c r="DI284" s="172" t="s">
        <v>120</v>
      </c>
      <c r="DJ284">
        <f>DJ280</f>
        <v>45</v>
      </c>
      <c r="DK284" t="str">
        <f t="shared" si="114"/>
        <v>CY45</v>
      </c>
    </row>
    <row r="285" spans="89:115" x14ac:dyDescent="0.2">
      <c r="CK285">
        <f>CK280</f>
        <v>45</v>
      </c>
      <c r="CL285" s="206" t="s">
        <v>146</v>
      </c>
      <c r="CM285" s="207" t="str">
        <f t="shared" ca="1" si="112"/>
        <v/>
      </c>
      <c r="DF285" s="172"/>
      <c r="DG285">
        <f t="shared" ca="1" si="113"/>
        <v>0</v>
      </c>
      <c r="DI285" s="172" t="s">
        <v>148</v>
      </c>
      <c r="DJ285">
        <f>DJ280</f>
        <v>45</v>
      </c>
      <c r="DK285" t="str">
        <f t="shared" si="114"/>
        <v>CZ45</v>
      </c>
    </row>
    <row r="286" spans="89:115" x14ac:dyDescent="0.2">
      <c r="CK286">
        <f>CK280</f>
        <v>45</v>
      </c>
      <c r="CL286" s="206" t="s">
        <v>147</v>
      </c>
      <c r="CM286" s="207" t="str">
        <f t="shared" ca="1" si="112"/>
        <v/>
      </c>
      <c r="DF286" s="172" t="s">
        <v>132</v>
      </c>
      <c r="DG286">
        <f t="shared" ca="1" si="113"/>
        <v>0</v>
      </c>
      <c r="DI286" s="172" t="s">
        <v>149</v>
      </c>
      <c r="DJ286">
        <f>DJ280</f>
        <v>45</v>
      </c>
      <c r="DK286" t="str">
        <f t="shared" si="114"/>
        <v>DA45</v>
      </c>
    </row>
    <row r="287" spans="89:115" x14ac:dyDescent="0.2">
      <c r="CK287">
        <f>CK280+1</f>
        <v>46</v>
      </c>
      <c r="CL287" s="206" t="s">
        <v>141</v>
      </c>
      <c r="CM287" s="207" t="str">
        <f t="shared" ca="1" si="112"/>
        <v>Tiedot!V779</v>
      </c>
      <c r="DF287" s="172"/>
      <c r="DG287" t="str">
        <f t="shared" ca="1" si="113"/>
        <v>Tiedot!AW779</v>
      </c>
      <c r="DI287" s="172" t="s">
        <v>116</v>
      </c>
      <c r="DJ287">
        <f>DJ280+1</f>
        <v>46</v>
      </c>
      <c r="DK287" t="str">
        <f t="shared" si="114"/>
        <v>CU46</v>
      </c>
    </row>
    <row r="288" spans="89:115" x14ac:dyDescent="0.2">
      <c r="CK288">
        <f>CK287</f>
        <v>46</v>
      </c>
      <c r="CL288" s="206" t="s">
        <v>142</v>
      </c>
      <c r="CM288" s="207" t="str">
        <f t="shared" ca="1" si="112"/>
        <v>Tiedot!V783</v>
      </c>
      <c r="DF288" s="172"/>
      <c r="DG288" t="str">
        <f t="shared" ca="1" si="113"/>
        <v>Tiedot!AW783</v>
      </c>
      <c r="DI288" s="172" t="s">
        <v>117</v>
      </c>
      <c r="DJ288">
        <f>DJ287</f>
        <v>46</v>
      </c>
      <c r="DK288" t="str">
        <f t="shared" si="114"/>
        <v>CV46</v>
      </c>
    </row>
    <row r="289" spans="89:115" x14ac:dyDescent="0.2">
      <c r="CK289">
        <f>CK287</f>
        <v>46</v>
      </c>
      <c r="CL289" s="206" t="s">
        <v>143</v>
      </c>
      <c r="CM289" s="207" t="str">
        <f t="shared" ca="1" si="112"/>
        <v/>
      </c>
      <c r="DF289" s="172"/>
      <c r="DG289">
        <f t="shared" ca="1" si="113"/>
        <v>0</v>
      </c>
      <c r="DI289" s="172" t="s">
        <v>118</v>
      </c>
      <c r="DJ289">
        <f>DJ287</f>
        <v>46</v>
      </c>
      <c r="DK289" t="str">
        <f t="shared" si="114"/>
        <v>CW46</v>
      </c>
    </row>
    <row r="290" spans="89:115" x14ac:dyDescent="0.2">
      <c r="CK290">
        <f>CK287</f>
        <v>46</v>
      </c>
      <c r="CL290" s="206" t="s">
        <v>144</v>
      </c>
      <c r="CM290" s="207" t="str">
        <f t="shared" ca="1" si="112"/>
        <v/>
      </c>
      <c r="DF290" s="172"/>
      <c r="DG290">
        <f t="shared" ca="1" si="113"/>
        <v>0</v>
      </c>
      <c r="DI290" s="172" t="s">
        <v>119</v>
      </c>
      <c r="DJ290">
        <f>DJ287</f>
        <v>46</v>
      </c>
      <c r="DK290" t="str">
        <f t="shared" si="114"/>
        <v>CX46</v>
      </c>
    </row>
    <row r="291" spans="89:115" x14ac:dyDescent="0.2">
      <c r="CK291">
        <f>CK287</f>
        <v>46</v>
      </c>
      <c r="CL291" s="206" t="s">
        <v>145</v>
      </c>
      <c r="CM291" s="207" t="str">
        <f t="shared" ca="1" si="112"/>
        <v/>
      </c>
      <c r="DF291" s="172"/>
      <c r="DG291">
        <f t="shared" ca="1" si="113"/>
        <v>0</v>
      </c>
      <c r="DI291" s="172" t="s">
        <v>120</v>
      </c>
      <c r="DJ291">
        <f>DJ287</f>
        <v>46</v>
      </c>
      <c r="DK291" t="str">
        <f t="shared" si="114"/>
        <v>CY46</v>
      </c>
    </row>
    <row r="292" spans="89:115" x14ac:dyDescent="0.2">
      <c r="CK292">
        <f>CK287</f>
        <v>46</v>
      </c>
      <c r="CL292" s="206" t="s">
        <v>146</v>
      </c>
      <c r="CM292" s="207" t="str">
        <f t="shared" ca="1" si="112"/>
        <v/>
      </c>
      <c r="DF292" s="172"/>
      <c r="DG292">
        <f t="shared" ca="1" si="113"/>
        <v>0</v>
      </c>
      <c r="DI292" s="172" t="s">
        <v>148</v>
      </c>
      <c r="DJ292">
        <f>DJ287</f>
        <v>46</v>
      </c>
      <c r="DK292" t="str">
        <f t="shared" si="114"/>
        <v>CZ46</v>
      </c>
    </row>
    <row r="293" spans="89:115" x14ac:dyDescent="0.2">
      <c r="CK293">
        <f>CK287</f>
        <v>46</v>
      </c>
      <c r="CL293" s="206" t="s">
        <v>147</v>
      </c>
      <c r="CM293" s="207" t="str">
        <f t="shared" ca="1" si="112"/>
        <v/>
      </c>
      <c r="DF293" s="172"/>
      <c r="DG293">
        <f t="shared" ca="1" si="113"/>
        <v>0</v>
      </c>
      <c r="DI293" s="172" t="s">
        <v>149</v>
      </c>
      <c r="DJ293">
        <f>DJ287</f>
        <v>46</v>
      </c>
      <c r="DK293" t="str">
        <f t="shared" si="114"/>
        <v>DA46</v>
      </c>
    </row>
    <row r="294" spans="89:115" x14ac:dyDescent="0.2">
      <c r="CK294">
        <f>CK287+1</f>
        <v>47</v>
      </c>
      <c r="CL294" s="206" t="s">
        <v>141</v>
      </c>
      <c r="CM294" s="207" t="str">
        <f t="shared" ca="1" si="112"/>
        <v>Tiedot!V798</v>
      </c>
      <c r="DF294" s="172"/>
      <c r="DG294" t="str">
        <f t="shared" ca="1" si="113"/>
        <v>Tiedot!AW798</v>
      </c>
      <c r="DI294" s="172" t="s">
        <v>116</v>
      </c>
      <c r="DJ294">
        <f>DJ287+1</f>
        <v>47</v>
      </c>
      <c r="DK294" t="str">
        <f t="shared" si="114"/>
        <v>CU47</v>
      </c>
    </row>
    <row r="295" spans="89:115" x14ac:dyDescent="0.2">
      <c r="CK295">
        <f>CK294</f>
        <v>47</v>
      </c>
      <c r="CL295" s="206" t="s">
        <v>142</v>
      </c>
      <c r="CM295" s="207" t="str">
        <f t="shared" ca="1" si="112"/>
        <v>Tiedot!V802</v>
      </c>
      <c r="DF295" s="172"/>
      <c r="DG295" t="str">
        <f t="shared" ca="1" si="113"/>
        <v>Tiedot!AW802</v>
      </c>
      <c r="DI295" s="172" t="s">
        <v>117</v>
      </c>
      <c r="DJ295">
        <f>DJ294</f>
        <v>47</v>
      </c>
      <c r="DK295" t="str">
        <f t="shared" si="114"/>
        <v>CV47</v>
      </c>
    </row>
    <row r="296" spans="89:115" x14ac:dyDescent="0.2">
      <c r="CK296">
        <f>CK294</f>
        <v>47</v>
      </c>
      <c r="CL296" s="206" t="s">
        <v>143</v>
      </c>
      <c r="CM296" s="207" t="str">
        <f t="shared" ca="1" si="112"/>
        <v/>
      </c>
      <c r="DF296" s="172"/>
      <c r="DG296">
        <f t="shared" ca="1" si="113"/>
        <v>0</v>
      </c>
      <c r="DI296" s="172" t="s">
        <v>118</v>
      </c>
      <c r="DJ296">
        <f>DJ294</f>
        <v>47</v>
      </c>
      <c r="DK296" t="str">
        <f t="shared" si="114"/>
        <v>CW47</v>
      </c>
    </row>
    <row r="297" spans="89:115" x14ac:dyDescent="0.2">
      <c r="CK297">
        <f>CK294</f>
        <v>47</v>
      </c>
      <c r="CL297" s="206" t="s">
        <v>144</v>
      </c>
      <c r="CM297" s="207" t="str">
        <f t="shared" ca="1" si="112"/>
        <v/>
      </c>
      <c r="DF297" s="172"/>
      <c r="DG297">
        <f t="shared" ca="1" si="113"/>
        <v>0</v>
      </c>
      <c r="DI297" s="172" t="s">
        <v>119</v>
      </c>
      <c r="DJ297">
        <f>DJ294</f>
        <v>47</v>
      </c>
      <c r="DK297" t="str">
        <f t="shared" si="114"/>
        <v>CX47</v>
      </c>
    </row>
    <row r="298" spans="89:115" x14ac:dyDescent="0.2">
      <c r="CK298">
        <f>CK294</f>
        <v>47</v>
      </c>
      <c r="CL298" s="206" t="s">
        <v>145</v>
      </c>
      <c r="CM298" s="207" t="str">
        <f t="shared" ca="1" si="112"/>
        <v/>
      </c>
      <c r="DF298" s="172"/>
      <c r="DG298">
        <f t="shared" ca="1" si="113"/>
        <v>0</v>
      </c>
      <c r="DI298" s="172" t="s">
        <v>120</v>
      </c>
      <c r="DJ298">
        <f>DJ294</f>
        <v>47</v>
      </c>
      <c r="DK298" t="str">
        <f t="shared" si="114"/>
        <v>CY47</v>
      </c>
    </row>
    <row r="299" spans="89:115" x14ac:dyDescent="0.2">
      <c r="CK299">
        <f>CK294</f>
        <v>47</v>
      </c>
      <c r="CL299" s="206" t="s">
        <v>146</v>
      </c>
      <c r="CM299" s="207" t="str">
        <f t="shared" ca="1" si="112"/>
        <v/>
      </c>
      <c r="DF299" s="172"/>
      <c r="DG299">
        <f t="shared" ca="1" si="113"/>
        <v>0</v>
      </c>
      <c r="DI299" s="172" t="s">
        <v>148</v>
      </c>
      <c r="DJ299">
        <f>DJ294</f>
        <v>47</v>
      </c>
      <c r="DK299" t="str">
        <f t="shared" si="114"/>
        <v>CZ47</v>
      </c>
    </row>
    <row r="300" spans="89:115" x14ac:dyDescent="0.2">
      <c r="CK300">
        <f>CK294</f>
        <v>47</v>
      </c>
      <c r="CL300" s="206" t="s">
        <v>147</v>
      </c>
      <c r="CM300" s="207" t="str">
        <f t="shared" ca="1" si="112"/>
        <v/>
      </c>
      <c r="DF300" s="172"/>
      <c r="DG300">
        <f t="shared" ca="1" si="113"/>
        <v>0</v>
      </c>
      <c r="DI300" s="172" t="s">
        <v>149</v>
      </c>
      <c r="DJ300">
        <f>DJ294</f>
        <v>47</v>
      </c>
      <c r="DK300" t="str">
        <f t="shared" si="114"/>
        <v>DA47</v>
      </c>
    </row>
    <row r="301" spans="89:115" x14ac:dyDescent="0.2">
      <c r="CK301">
        <f>CK294+1</f>
        <v>48</v>
      </c>
      <c r="CL301" s="206" t="s">
        <v>141</v>
      </c>
      <c r="CM301" s="207" t="str">
        <f t="shared" ca="1" si="112"/>
        <v>Tiedot!V817</v>
      </c>
      <c r="DF301" s="172"/>
      <c r="DG301" t="str">
        <f t="shared" ca="1" si="113"/>
        <v>Tiedot!AW817</v>
      </c>
      <c r="DI301" s="172" t="s">
        <v>116</v>
      </c>
      <c r="DJ301">
        <f>DJ294+1</f>
        <v>48</v>
      </c>
      <c r="DK301" t="str">
        <f t="shared" si="114"/>
        <v>CU48</v>
      </c>
    </row>
    <row r="302" spans="89:115" x14ac:dyDescent="0.2">
      <c r="CK302">
        <f>CK301</f>
        <v>48</v>
      </c>
      <c r="CL302" s="206" t="s">
        <v>142</v>
      </c>
      <c r="CM302" s="207" t="str">
        <f t="shared" ca="1" si="112"/>
        <v>Tiedot!V821</v>
      </c>
      <c r="DF302" s="172"/>
      <c r="DG302" t="str">
        <f t="shared" ca="1" si="113"/>
        <v>Tiedot!AW821</v>
      </c>
      <c r="DI302" s="172" t="s">
        <v>117</v>
      </c>
      <c r="DJ302">
        <f>DJ301</f>
        <v>48</v>
      </c>
      <c r="DK302" t="str">
        <f t="shared" si="114"/>
        <v>CV48</v>
      </c>
    </row>
    <row r="303" spans="89:115" x14ac:dyDescent="0.2">
      <c r="CK303">
        <f>CK301</f>
        <v>48</v>
      </c>
      <c r="CL303" s="206" t="s">
        <v>143</v>
      </c>
      <c r="CM303" s="207" t="str">
        <f t="shared" ca="1" si="112"/>
        <v/>
      </c>
      <c r="DF303" s="172"/>
      <c r="DG303">
        <f t="shared" ca="1" si="113"/>
        <v>0</v>
      </c>
      <c r="DI303" s="172" t="s">
        <v>118</v>
      </c>
      <c r="DJ303">
        <f>DJ301</f>
        <v>48</v>
      </c>
      <c r="DK303" t="str">
        <f t="shared" si="114"/>
        <v>CW48</v>
      </c>
    </row>
    <row r="304" spans="89:115" x14ac:dyDescent="0.2">
      <c r="CK304">
        <f>CK301</f>
        <v>48</v>
      </c>
      <c r="CL304" s="206" t="s">
        <v>144</v>
      </c>
      <c r="CM304" s="207" t="str">
        <f t="shared" ca="1" si="112"/>
        <v/>
      </c>
      <c r="DF304" s="172"/>
      <c r="DG304">
        <f t="shared" ca="1" si="113"/>
        <v>0</v>
      </c>
      <c r="DI304" s="172" t="s">
        <v>119</v>
      </c>
      <c r="DJ304">
        <f>DJ301</f>
        <v>48</v>
      </c>
      <c r="DK304" t="str">
        <f t="shared" si="114"/>
        <v>CX48</v>
      </c>
    </row>
    <row r="305" spans="89:115" x14ac:dyDescent="0.2">
      <c r="CK305">
        <f>CK301</f>
        <v>48</v>
      </c>
      <c r="CL305" s="206" t="s">
        <v>145</v>
      </c>
      <c r="CM305" s="207" t="str">
        <f t="shared" ca="1" si="112"/>
        <v/>
      </c>
      <c r="DF305" s="172"/>
      <c r="DG305">
        <f t="shared" ca="1" si="113"/>
        <v>0</v>
      </c>
      <c r="DI305" s="172" t="s">
        <v>120</v>
      </c>
      <c r="DJ305">
        <f>DJ301</f>
        <v>48</v>
      </c>
      <c r="DK305" t="str">
        <f t="shared" si="114"/>
        <v>CY48</v>
      </c>
    </row>
    <row r="306" spans="89:115" x14ac:dyDescent="0.2">
      <c r="CK306">
        <f>CK301</f>
        <v>48</v>
      </c>
      <c r="CL306" s="206" t="s">
        <v>146</v>
      </c>
      <c r="CM306" s="207" t="str">
        <f t="shared" ca="1" si="112"/>
        <v/>
      </c>
      <c r="DF306" s="172"/>
      <c r="DG306">
        <f t="shared" ca="1" si="113"/>
        <v>0</v>
      </c>
      <c r="DI306" s="172" t="s">
        <v>148</v>
      </c>
      <c r="DJ306">
        <f>DJ301</f>
        <v>48</v>
      </c>
      <c r="DK306" t="str">
        <f t="shared" si="114"/>
        <v>CZ48</v>
      </c>
    </row>
    <row r="307" spans="89:115" x14ac:dyDescent="0.2">
      <c r="CK307">
        <f>CK301</f>
        <v>48</v>
      </c>
      <c r="CL307" s="206" t="s">
        <v>147</v>
      </c>
      <c r="CM307" s="207" t="str">
        <f t="shared" ca="1" si="112"/>
        <v/>
      </c>
      <c r="DF307" s="172"/>
      <c r="DG307">
        <f t="shared" ca="1" si="113"/>
        <v>0</v>
      </c>
      <c r="DI307" s="172" t="s">
        <v>149</v>
      </c>
      <c r="DJ307">
        <f>DJ301</f>
        <v>48</v>
      </c>
      <c r="DK307" t="str">
        <f t="shared" si="114"/>
        <v>DA48</v>
      </c>
    </row>
    <row r="308" spans="89:115" x14ac:dyDescent="0.2">
      <c r="CK308">
        <f>CK301+1</f>
        <v>49</v>
      </c>
      <c r="CL308" s="206" t="s">
        <v>141</v>
      </c>
      <c r="CM308" s="207" t="str">
        <f t="shared" ca="1" si="112"/>
        <v>Tiedot!V836</v>
      </c>
      <c r="DF308" s="172"/>
      <c r="DG308" t="str">
        <f t="shared" ca="1" si="113"/>
        <v>Tiedot!AW836</v>
      </c>
      <c r="DI308" s="172" t="s">
        <v>116</v>
      </c>
      <c r="DJ308">
        <f>DJ301+1</f>
        <v>49</v>
      </c>
      <c r="DK308" t="str">
        <f t="shared" si="114"/>
        <v>CU49</v>
      </c>
    </row>
    <row r="309" spans="89:115" x14ac:dyDescent="0.2">
      <c r="CK309">
        <f>CK308</f>
        <v>49</v>
      </c>
      <c r="CL309" s="206" t="s">
        <v>142</v>
      </c>
      <c r="CM309" s="207" t="str">
        <f t="shared" ca="1" si="112"/>
        <v>Tiedot!V840</v>
      </c>
      <c r="DF309" s="172"/>
      <c r="DG309" t="str">
        <f t="shared" ca="1" si="113"/>
        <v>Tiedot!AW840</v>
      </c>
      <c r="DI309" s="172" t="s">
        <v>117</v>
      </c>
      <c r="DJ309">
        <f>DJ308</f>
        <v>49</v>
      </c>
      <c r="DK309" t="str">
        <f t="shared" si="114"/>
        <v>CV49</v>
      </c>
    </row>
    <row r="310" spans="89:115" x14ac:dyDescent="0.2">
      <c r="CK310">
        <f>CK308</f>
        <v>49</v>
      </c>
      <c r="CL310" s="206" t="s">
        <v>143</v>
      </c>
      <c r="CM310" s="207" t="str">
        <f t="shared" ca="1" si="112"/>
        <v/>
      </c>
      <c r="DF310" s="172"/>
      <c r="DG310">
        <f t="shared" ca="1" si="113"/>
        <v>0</v>
      </c>
      <c r="DI310" s="172" t="s">
        <v>118</v>
      </c>
      <c r="DJ310">
        <f>DJ308</f>
        <v>49</v>
      </c>
      <c r="DK310" t="str">
        <f t="shared" si="114"/>
        <v>CW49</v>
      </c>
    </row>
    <row r="311" spans="89:115" x14ac:dyDescent="0.2">
      <c r="CK311">
        <f>CK308</f>
        <v>49</v>
      </c>
      <c r="CL311" s="206" t="s">
        <v>144</v>
      </c>
      <c r="CM311" s="207" t="str">
        <f t="shared" ca="1" si="112"/>
        <v/>
      </c>
      <c r="DF311" s="172"/>
      <c r="DG311">
        <f t="shared" ca="1" si="113"/>
        <v>0</v>
      </c>
      <c r="DI311" s="172" t="s">
        <v>119</v>
      </c>
      <c r="DJ311">
        <f>DJ308</f>
        <v>49</v>
      </c>
      <c r="DK311" t="str">
        <f t="shared" si="114"/>
        <v>CX49</v>
      </c>
    </row>
    <row r="312" spans="89:115" x14ac:dyDescent="0.2">
      <c r="CK312">
        <f>CK308</f>
        <v>49</v>
      </c>
      <c r="CL312" s="206" t="s">
        <v>145</v>
      </c>
      <c r="CM312" s="207" t="str">
        <f t="shared" ca="1" si="112"/>
        <v/>
      </c>
      <c r="DF312" s="172"/>
      <c r="DG312">
        <f t="shared" ca="1" si="113"/>
        <v>0</v>
      </c>
      <c r="DI312" s="172" t="s">
        <v>120</v>
      </c>
      <c r="DJ312">
        <f>DJ308</f>
        <v>49</v>
      </c>
      <c r="DK312" t="str">
        <f t="shared" si="114"/>
        <v>CY49</v>
      </c>
    </row>
    <row r="313" spans="89:115" x14ac:dyDescent="0.2">
      <c r="CK313">
        <f>CK308</f>
        <v>49</v>
      </c>
      <c r="CL313" s="206" t="s">
        <v>146</v>
      </c>
      <c r="CM313" s="207" t="str">
        <f t="shared" ca="1" si="112"/>
        <v/>
      </c>
      <c r="DF313" s="172"/>
      <c r="DG313">
        <f t="shared" ca="1" si="113"/>
        <v>0</v>
      </c>
      <c r="DI313" s="172" t="s">
        <v>148</v>
      </c>
      <c r="DJ313">
        <f>DJ308</f>
        <v>49</v>
      </c>
      <c r="DK313" t="str">
        <f t="shared" si="114"/>
        <v>CZ49</v>
      </c>
    </row>
    <row r="314" spans="89:115" x14ac:dyDescent="0.2">
      <c r="CK314">
        <f>CK308</f>
        <v>49</v>
      </c>
      <c r="CL314" s="206" t="s">
        <v>147</v>
      </c>
      <c r="CM314" s="207" t="str">
        <f t="shared" ca="1" si="112"/>
        <v/>
      </c>
      <c r="DF314" s="172"/>
      <c r="DG314">
        <f t="shared" ca="1" si="113"/>
        <v>0</v>
      </c>
      <c r="DI314" s="172" t="s">
        <v>149</v>
      </c>
      <c r="DJ314">
        <f>DJ308</f>
        <v>49</v>
      </c>
      <c r="DK314" t="str">
        <f t="shared" si="114"/>
        <v>DA49</v>
      </c>
    </row>
    <row r="315" spans="89:115" x14ac:dyDescent="0.2">
      <c r="CK315">
        <f>CK308+1</f>
        <v>50</v>
      </c>
      <c r="CL315" s="206" t="s">
        <v>141</v>
      </c>
      <c r="CM315" s="207" t="str">
        <f t="shared" ca="1" si="112"/>
        <v>Tiedot!V855</v>
      </c>
      <c r="DF315" s="172"/>
      <c r="DG315" t="str">
        <f t="shared" ca="1" si="113"/>
        <v>Tiedot!AW855</v>
      </c>
      <c r="DI315" s="172" t="s">
        <v>116</v>
      </c>
      <c r="DJ315">
        <f>DJ308+1</f>
        <v>50</v>
      </c>
      <c r="DK315" t="str">
        <f t="shared" si="114"/>
        <v>CU50</v>
      </c>
    </row>
    <row r="316" spans="89:115" x14ac:dyDescent="0.2">
      <c r="CK316">
        <f>CK315</f>
        <v>50</v>
      </c>
      <c r="CL316" s="206" t="s">
        <v>142</v>
      </c>
      <c r="CM316" s="207" t="str">
        <f t="shared" ca="1" si="112"/>
        <v>Tiedot!V859</v>
      </c>
      <c r="DF316" s="172"/>
      <c r="DG316" t="str">
        <f t="shared" ca="1" si="113"/>
        <v>Tiedot!AW859</v>
      </c>
      <c r="DI316" s="172" t="s">
        <v>117</v>
      </c>
      <c r="DJ316">
        <f>DJ315</f>
        <v>50</v>
      </c>
      <c r="DK316" t="str">
        <f t="shared" si="114"/>
        <v>CV50</v>
      </c>
    </row>
    <row r="317" spans="89:115" x14ac:dyDescent="0.2">
      <c r="CK317">
        <f>CK315</f>
        <v>50</v>
      </c>
      <c r="CL317" s="206" t="s">
        <v>143</v>
      </c>
      <c r="CM317" s="207" t="str">
        <f t="shared" ca="1" si="112"/>
        <v/>
      </c>
      <c r="DF317" s="172" t="s">
        <v>133</v>
      </c>
      <c r="DG317">
        <f t="shared" ca="1" si="113"/>
        <v>0</v>
      </c>
      <c r="DI317" s="172" t="s">
        <v>118</v>
      </c>
      <c r="DJ317">
        <f>DJ315</f>
        <v>50</v>
      </c>
      <c r="DK317" t="str">
        <f t="shared" si="114"/>
        <v>CW50</v>
      </c>
    </row>
    <row r="318" spans="89:115" x14ac:dyDescent="0.2">
      <c r="CK318">
        <f>CK315</f>
        <v>50</v>
      </c>
      <c r="CL318" s="206" t="s">
        <v>144</v>
      </c>
      <c r="CM318" s="207" t="str">
        <f t="shared" ca="1" si="112"/>
        <v/>
      </c>
      <c r="DF318" s="172"/>
      <c r="DG318">
        <f t="shared" ca="1" si="113"/>
        <v>0</v>
      </c>
      <c r="DI318" s="172" t="s">
        <v>119</v>
      </c>
      <c r="DJ318">
        <f>DJ315</f>
        <v>50</v>
      </c>
      <c r="DK318" t="str">
        <f t="shared" si="114"/>
        <v>CX50</v>
      </c>
    </row>
    <row r="319" spans="89:115" x14ac:dyDescent="0.2">
      <c r="CK319">
        <f>CK315</f>
        <v>50</v>
      </c>
      <c r="CL319" s="206" t="s">
        <v>145</v>
      </c>
      <c r="CM319" s="207" t="str">
        <f t="shared" ca="1" si="112"/>
        <v/>
      </c>
      <c r="DF319" s="172"/>
      <c r="DG319">
        <f t="shared" ca="1" si="113"/>
        <v>0</v>
      </c>
      <c r="DI319" s="172" t="s">
        <v>120</v>
      </c>
      <c r="DJ319">
        <f>DJ315</f>
        <v>50</v>
      </c>
      <c r="DK319" t="str">
        <f t="shared" si="114"/>
        <v>CY50</v>
      </c>
    </row>
    <row r="320" spans="89:115" x14ac:dyDescent="0.2">
      <c r="CK320">
        <f>CK315</f>
        <v>50</v>
      </c>
      <c r="CL320" s="206" t="s">
        <v>146</v>
      </c>
      <c r="CM320" s="207" t="str">
        <f t="shared" ca="1" si="112"/>
        <v/>
      </c>
      <c r="DF320" s="172"/>
      <c r="DG320">
        <f t="shared" ca="1" si="113"/>
        <v>0</v>
      </c>
      <c r="DI320" s="172" t="s">
        <v>148</v>
      </c>
      <c r="DJ320">
        <f>DJ315</f>
        <v>50</v>
      </c>
      <c r="DK320" t="str">
        <f t="shared" si="114"/>
        <v>CZ50</v>
      </c>
    </row>
    <row r="321" spans="89:115" x14ac:dyDescent="0.2">
      <c r="CK321">
        <f>CK315</f>
        <v>50</v>
      </c>
      <c r="CL321" s="206" t="s">
        <v>147</v>
      </c>
      <c r="CM321" s="207" t="str">
        <f t="shared" ca="1" si="112"/>
        <v/>
      </c>
      <c r="DF321" s="172"/>
      <c r="DG321">
        <f t="shared" ca="1" si="113"/>
        <v>0</v>
      </c>
      <c r="DI321" s="172" t="s">
        <v>149</v>
      </c>
      <c r="DJ321">
        <f>DJ315</f>
        <v>50</v>
      </c>
      <c r="DK321" t="str">
        <f t="shared" si="114"/>
        <v>DA50</v>
      </c>
    </row>
    <row r="322" spans="89:115" x14ac:dyDescent="0.2">
      <c r="CK322">
        <f>CK315+1</f>
        <v>51</v>
      </c>
      <c r="CL322" s="206" t="s">
        <v>141</v>
      </c>
      <c r="CM322" s="207" t="str">
        <f t="shared" ca="1" si="112"/>
        <v>Tiedot!V874</v>
      </c>
      <c r="DF322" s="172"/>
      <c r="DG322" t="str">
        <f t="shared" ca="1" si="113"/>
        <v>Tiedot!AW874</v>
      </c>
      <c r="DI322" s="172" t="s">
        <v>116</v>
      </c>
      <c r="DJ322">
        <f>DJ315+1</f>
        <v>51</v>
      </c>
      <c r="DK322" t="str">
        <f t="shared" si="114"/>
        <v>CU51</v>
      </c>
    </row>
    <row r="323" spans="89:115" x14ac:dyDescent="0.2">
      <c r="CK323">
        <f>CK322</f>
        <v>51</v>
      </c>
      <c r="CL323" s="206" t="s">
        <v>142</v>
      </c>
      <c r="CM323" s="207" t="str">
        <f t="shared" ca="1" si="112"/>
        <v>Tiedot!V878</v>
      </c>
      <c r="DF323" s="172"/>
      <c r="DG323" t="str">
        <f t="shared" ca="1" si="113"/>
        <v>Tiedot!AW878</v>
      </c>
      <c r="DI323" s="172" t="s">
        <v>117</v>
      </c>
      <c r="DJ323">
        <f>DJ322</f>
        <v>51</v>
      </c>
      <c r="DK323" t="str">
        <f t="shared" si="114"/>
        <v>CV51</v>
      </c>
    </row>
    <row r="324" spans="89:115" x14ac:dyDescent="0.2">
      <c r="CK324">
        <f>CK322</f>
        <v>51</v>
      </c>
      <c r="CL324" s="206" t="s">
        <v>143</v>
      </c>
      <c r="CM324" s="207" t="str">
        <f t="shared" ca="1" si="112"/>
        <v/>
      </c>
      <c r="DF324" s="172"/>
      <c r="DG324">
        <f t="shared" ca="1" si="113"/>
        <v>0</v>
      </c>
      <c r="DI324" s="172" t="s">
        <v>118</v>
      </c>
      <c r="DJ324">
        <f>DJ322</f>
        <v>51</v>
      </c>
      <c r="DK324" t="str">
        <f t="shared" si="114"/>
        <v>CW51</v>
      </c>
    </row>
    <row r="325" spans="89:115" x14ac:dyDescent="0.2">
      <c r="CK325">
        <f>CK322</f>
        <v>51</v>
      </c>
      <c r="CL325" s="206" t="s">
        <v>144</v>
      </c>
      <c r="CM325" s="207" t="str">
        <f t="shared" ca="1" si="112"/>
        <v/>
      </c>
      <c r="DF325" s="172"/>
      <c r="DG325">
        <f t="shared" ca="1" si="113"/>
        <v>0</v>
      </c>
      <c r="DI325" s="172" t="s">
        <v>119</v>
      </c>
      <c r="DJ325">
        <f>DJ322</f>
        <v>51</v>
      </c>
      <c r="DK325" t="str">
        <f t="shared" si="114"/>
        <v>CX51</v>
      </c>
    </row>
    <row r="326" spans="89:115" x14ac:dyDescent="0.2">
      <c r="CK326">
        <f>CK322</f>
        <v>51</v>
      </c>
      <c r="CL326" s="206" t="s">
        <v>145</v>
      </c>
      <c r="CM326" s="207" t="str">
        <f t="shared" ca="1" si="112"/>
        <v/>
      </c>
      <c r="DF326" s="172"/>
      <c r="DG326">
        <f t="shared" ca="1" si="113"/>
        <v>0</v>
      </c>
      <c r="DI326" s="172" t="s">
        <v>120</v>
      </c>
      <c r="DJ326">
        <f>DJ322</f>
        <v>51</v>
      </c>
      <c r="DK326" t="str">
        <f t="shared" si="114"/>
        <v>CY51</v>
      </c>
    </row>
    <row r="327" spans="89:115" x14ac:dyDescent="0.2">
      <c r="CK327">
        <f>CK322</f>
        <v>51</v>
      </c>
      <c r="CL327" s="206" t="s">
        <v>146</v>
      </c>
      <c r="CM327" s="207" t="str">
        <f t="shared" ca="1" si="112"/>
        <v/>
      </c>
      <c r="DF327" s="172"/>
      <c r="DG327">
        <f t="shared" ca="1" si="113"/>
        <v>0</v>
      </c>
      <c r="DI327" s="172" t="s">
        <v>148</v>
      </c>
      <c r="DJ327">
        <f>DJ322</f>
        <v>51</v>
      </c>
      <c r="DK327" t="str">
        <f t="shared" si="114"/>
        <v>CZ51</v>
      </c>
    </row>
    <row r="328" spans="89:115" x14ac:dyDescent="0.2">
      <c r="CK328">
        <f>CK322</f>
        <v>51</v>
      </c>
      <c r="CL328" s="206" t="s">
        <v>147</v>
      </c>
      <c r="CM328" s="207" t="str">
        <f t="shared" ref="CM328:CM370" ca="1" si="115">INDIRECT(CL328&amp;CK328)</f>
        <v/>
      </c>
      <c r="DF328" s="172"/>
      <c r="DG328">
        <f t="shared" ref="DG328:DG370" ca="1" si="116">INDIRECT(DK328)</f>
        <v>0</v>
      </c>
      <c r="DI328" s="172" t="s">
        <v>149</v>
      </c>
      <c r="DJ328">
        <f>DJ322</f>
        <v>51</v>
      </c>
      <c r="DK328" t="str">
        <f t="shared" si="114"/>
        <v>DA51</v>
      </c>
    </row>
    <row r="329" spans="89:115" x14ac:dyDescent="0.2">
      <c r="CK329">
        <f>CK322+1</f>
        <v>52</v>
      </c>
      <c r="CL329" s="206" t="s">
        <v>141</v>
      </c>
      <c r="CM329" s="207" t="str">
        <f t="shared" ca="1" si="115"/>
        <v>Tiedot!V893</v>
      </c>
      <c r="DF329" s="172"/>
      <c r="DG329" t="str">
        <f t="shared" ca="1" si="116"/>
        <v>Tiedot!AW893</v>
      </c>
      <c r="DI329" s="172" t="s">
        <v>116</v>
      </c>
      <c r="DJ329">
        <f>DJ322+1</f>
        <v>52</v>
      </c>
      <c r="DK329" t="str">
        <f t="shared" si="114"/>
        <v>CU52</v>
      </c>
    </row>
    <row r="330" spans="89:115" x14ac:dyDescent="0.2">
      <c r="CK330">
        <f>CK329</f>
        <v>52</v>
      </c>
      <c r="CL330" s="206" t="s">
        <v>142</v>
      </c>
      <c r="CM330" s="207" t="str">
        <f t="shared" ca="1" si="115"/>
        <v>Tiedot!V897</v>
      </c>
      <c r="DF330" s="172"/>
      <c r="DG330" t="str">
        <f t="shared" ca="1" si="116"/>
        <v>Tiedot!AW897</v>
      </c>
      <c r="DI330" s="172" t="s">
        <v>117</v>
      </c>
      <c r="DJ330">
        <f>DJ329</f>
        <v>52</v>
      </c>
      <c r="DK330" t="str">
        <f t="shared" si="114"/>
        <v>CV52</v>
      </c>
    </row>
    <row r="331" spans="89:115" x14ac:dyDescent="0.2">
      <c r="CK331">
        <f>CK329</f>
        <v>52</v>
      </c>
      <c r="CL331" s="206" t="s">
        <v>143</v>
      </c>
      <c r="CM331" s="207" t="str">
        <f t="shared" ca="1" si="115"/>
        <v/>
      </c>
      <c r="DF331" s="172"/>
      <c r="DG331">
        <f t="shared" ca="1" si="116"/>
        <v>0</v>
      </c>
      <c r="DI331" s="172" t="s">
        <v>118</v>
      </c>
      <c r="DJ331">
        <f>DJ329</f>
        <v>52</v>
      </c>
      <c r="DK331" t="str">
        <f t="shared" ref="DK331:DK370" si="117">DI331&amp;DJ331</f>
        <v>CW52</v>
      </c>
    </row>
    <row r="332" spans="89:115" x14ac:dyDescent="0.2">
      <c r="CK332">
        <f>CK329</f>
        <v>52</v>
      </c>
      <c r="CL332" s="206" t="s">
        <v>144</v>
      </c>
      <c r="CM332" s="207" t="str">
        <f t="shared" ca="1" si="115"/>
        <v/>
      </c>
      <c r="DF332" s="172"/>
      <c r="DG332">
        <f t="shared" ca="1" si="116"/>
        <v>0</v>
      </c>
      <c r="DI332" s="172" t="s">
        <v>119</v>
      </c>
      <c r="DJ332">
        <f>DJ329</f>
        <v>52</v>
      </c>
      <c r="DK332" t="str">
        <f t="shared" si="117"/>
        <v>CX52</v>
      </c>
    </row>
    <row r="333" spans="89:115" x14ac:dyDescent="0.2">
      <c r="CK333">
        <f>CK329</f>
        <v>52</v>
      </c>
      <c r="CL333" s="206" t="s">
        <v>145</v>
      </c>
      <c r="CM333" s="207" t="str">
        <f t="shared" ca="1" si="115"/>
        <v/>
      </c>
      <c r="DF333" s="172"/>
      <c r="DG333">
        <f t="shared" ca="1" si="116"/>
        <v>0</v>
      </c>
      <c r="DI333" s="172" t="s">
        <v>120</v>
      </c>
      <c r="DJ333">
        <f>DJ329</f>
        <v>52</v>
      </c>
      <c r="DK333" t="str">
        <f t="shared" si="117"/>
        <v>CY52</v>
      </c>
    </row>
    <row r="334" spans="89:115" x14ac:dyDescent="0.2">
      <c r="CK334">
        <f>CK329</f>
        <v>52</v>
      </c>
      <c r="CL334" s="206" t="s">
        <v>146</v>
      </c>
      <c r="CM334" s="207" t="str">
        <f t="shared" ca="1" si="115"/>
        <v/>
      </c>
      <c r="DF334" s="172"/>
      <c r="DG334">
        <f t="shared" ca="1" si="116"/>
        <v>0</v>
      </c>
      <c r="DI334" s="172" t="s">
        <v>148</v>
      </c>
      <c r="DJ334">
        <f>DJ329</f>
        <v>52</v>
      </c>
      <c r="DK334" t="str">
        <f t="shared" si="117"/>
        <v>CZ52</v>
      </c>
    </row>
    <row r="335" spans="89:115" x14ac:dyDescent="0.2">
      <c r="CK335">
        <f>CK329</f>
        <v>52</v>
      </c>
      <c r="CL335" s="206" t="s">
        <v>147</v>
      </c>
      <c r="CM335" s="207" t="str">
        <f t="shared" ca="1" si="115"/>
        <v/>
      </c>
      <c r="DF335" s="172"/>
      <c r="DG335">
        <f t="shared" ca="1" si="116"/>
        <v>0</v>
      </c>
      <c r="DI335" s="172" t="s">
        <v>149</v>
      </c>
      <c r="DJ335">
        <f>DJ329</f>
        <v>52</v>
      </c>
      <c r="DK335" t="str">
        <f t="shared" si="117"/>
        <v>DA52</v>
      </c>
    </row>
    <row r="336" spans="89:115" x14ac:dyDescent="0.2">
      <c r="CK336">
        <f>CK329+1</f>
        <v>53</v>
      </c>
      <c r="CL336" s="206" t="s">
        <v>141</v>
      </c>
      <c r="CM336" s="207" t="str">
        <f t="shared" ca="1" si="115"/>
        <v>Tiedot!V912</v>
      </c>
      <c r="DF336" s="172"/>
      <c r="DG336" t="str">
        <f t="shared" ca="1" si="116"/>
        <v>Tiedot!AW912</v>
      </c>
      <c r="DI336" s="172" t="s">
        <v>116</v>
      </c>
      <c r="DJ336">
        <f>DJ329+1</f>
        <v>53</v>
      </c>
      <c r="DK336" t="str">
        <f t="shared" si="117"/>
        <v>CU53</v>
      </c>
    </row>
    <row r="337" spans="89:115" x14ac:dyDescent="0.2">
      <c r="CK337">
        <f>CK336</f>
        <v>53</v>
      </c>
      <c r="CL337" s="206" t="s">
        <v>142</v>
      </c>
      <c r="CM337" s="207" t="str">
        <f t="shared" ca="1" si="115"/>
        <v>Tiedot!V916</v>
      </c>
      <c r="DF337" s="172"/>
      <c r="DG337" t="str">
        <f t="shared" ca="1" si="116"/>
        <v>Tiedot!AW916</v>
      </c>
      <c r="DI337" s="172" t="s">
        <v>117</v>
      </c>
      <c r="DJ337">
        <f>DJ336</f>
        <v>53</v>
      </c>
      <c r="DK337" t="str">
        <f t="shared" si="117"/>
        <v>CV53</v>
      </c>
    </row>
    <row r="338" spans="89:115" x14ac:dyDescent="0.2">
      <c r="CK338">
        <f>CK336</f>
        <v>53</v>
      </c>
      <c r="CL338" s="206" t="s">
        <v>143</v>
      </c>
      <c r="CM338" s="207" t="str">
        <f t="shared" ca="1" si="115"/>
        <v/>
      </c>
      <c r="DF338" s="172"/>
      <c r="DG338">
        <f t="shared" ca="1" si="116"/>
        <v>0</v>
      </c>
      <c r="DI338" s="172" t="s">
        <v>118</v>
      </c>
      <c r="DJ338">
        <f>DJ336</f>
        <v>53</v>
      </c>
      <c r="DK338" t="str">
        <f t="shared" si="117"/>
        <v>CW53</v>
      </c>
    </row>
    <row r="339" spans="89:115" x14ac:dyDescent="0.2">
      <c r="CK339">
        <f>CK336</f>
        <v>53</v>
      </c>
      <c r="CL339" s="206" t="s">
        <v>144</v>
      </c>
      <c r="CM339" s="207" t="str">
        <f t="shared" ca="1" si="115"/>
        <v/>
      </c>
      <c r="DF339" s="172"/>
      <c r="DG339">
        <f t="shared" ca="1" si="116"/>
        <v>0</v>
      </c>
      <c r="DI339" s="172" t="s">
        <v>119</v>
      </c>
      <c r="DJ339">
        <f>DJ336</f>
        <v>53</v>
      </c>
      <c r="DK339" t="str">
        <f t="shared" si="117"/>
        <v>CX53</v>
      </c>
    </row>
    <row r="340" spans="89:115" x14ac:dyDescent="0.2">
      <c r="CK340">
        <f>CK336</f>
        <v>53</v>
      </c>
      <c r="CL340" s="206" t="s">
        <v>145</v>
      </c>
      <c r="CM340" s="207" t="str">
        <f t="shared" ca="1" si="115"/>
        <v/>
      </c>
      <c r="DF340" s="172"/>
      <c r="DG340">
        <f t="shared" ca="1" si="116"/>
        <v>0</v>
      </c>
      <c r="DI340" s="172" t="s">
        <v>120</v>
      </c>
      <c r="DJ340">
        <f>DJ336</f>
        <v>53</v>
      </c>
      <c r="DK340" t="str">
        <f t="shared" si="117"/>
        <v>CY53</v>
      </c>
    </row>
    <row r="341" spans="89:115" x14ac:dyDescent="0.2">
      <c r="CK341">
        <f>CK336</f>
        <v>53</v>
      </c>
      <c r="CL341" s="206" t="s">
        <v>146</v>
      </c>
      <c r="CM341" s="207" t="str">
        <f t="shared" ca="1" si="115"/>
        <v/>
      </c>
      <c r="DF341" s="172"/>
      <c r="DG341">
        <f t="shared" ca="1" si="116"/>
        <v>0</v>
      </c>
      <c r="DI341" s="172" t="s">
        <v>148</v>
      </c>
      <c r="DJ341">
        <f>DJ336</f>
        <v>53</v>
      </c>
      <c r="DK341" t="str">
        <f t="shared" si="117"/>
        <v>CZ53</v>
      </c>
    </row>
    <row r="342" spans="89:115" x14ac:dyDescent="0.2">
      <c r="CK342">
        <f>CK336</f>
        <v>53</v>
      </c>
      <c r="CL342" s="206" t="s">
        <v>147</v>
      </c>
      <c r="CM342" s="207" t="str">
        <f t="shared" ca="1" si="115"/>
        <v/>
      </c>
      <c r="DF342" s="172"/>
      <c r="DG342">
        <f t="shared" ca="1" si="116"/>
        <v>0</v>
      </c>
      <c r="DI342" s="172" t="s">
        <v>149</v>
      </c>
      <c r="DJ342">
        <f>DJ336</f>
        <v>53</v>
      </c>
      <c r="DK342" t="str">
        <f t="shared" si="117"/>
        <v>DA53</v>
      </c>
    </row>
    <row r="343" spans="89:115" x14ac:dyDescent="0.2">
      <c r="CK343">
        <f>CK336+1</f>
        <v>54</v>
      </c>
      <c r="CL343" s="206" t="s">
        <v>141</v>
      </c>
      <c r="CM343" s="207" t="str">
        <f t="shared" ca="1" si="115"/>
        <v>Tiedot!V931</v>
      </c>
      <c r="DF343" s="172"/>
      <c r="DG343" t="str">
        <f t="shared" ca="1" si="116"/>
        <v>Tiedot!AW931</v>
      </c>
      <c r="DI343" s="172" t="s">
        <v>116</v>
      </c>
      <c r="DJ343">
        <f>DJ336+1</f>
        <v>54</v>
      </c>
      <c r="DK343" t="str">
        <f t="shared" si="117"/>
        <v>CU54</v>
      </c>
    </row>
    <row r="344" spans="89:115" x14ac:dyDescent="0.2">
      <c r="CK344">
        <f>CK343</f>
        <v>54</v>
      </c>
      <c r="CL344" s="206" t="s">
        <v>142</v>
      </c>
      <c r="CM344" s="207" t="str">
        <f t="shared" ca="1" si="115"/>
        <v>Tiedot!V935</v>
      </c>
      <c r="DF344" s="172"/>
      <c r="DG344" t="str">
        <f t="shared" ca="1" si="116"/>
        <v>Tiedot!AW935</v>
      </c>
      <c r="DI344" s="172" t="s">
        <v>117</v>
      </c>
      <c r="DJ344">
        <f>DJ343</f>
        <v>54</v>
      </c>
      <c r="DK344" t="str">
        <f t="shared" si="117"/>
        <v>CV54</v>
      </c>
    </row>
    <row r="345" spans="89:115" x14ac:dyDescent="0.2">
      <c r="CK345">
        <f>CK343</f>
        <v>54</v>
      </c>
      <c r="CL345" s="206" t="s">
        <v>143</v>
      </c>
      <c r="CM345" s="207" t="str">
        <f t="shared" ca="1" si="115"/>
        <v/>
      </c>
      <c r="DF345" s="172"/>
      <c r="DG345">
        <f t="shared" ca="1" si="116"/>
        <v>0</v>
      </c>
      <c r="DI345" s="172" t="s">
        <v>118</v>
      </c>
      <c r="DJ345">
        <f>DJ343</f>
        <v>54</v>
      </c>
      <c r="DK345" t="str">
        <f t="shared" si="117"/>
        <v>CW54</v>
      </c>
    </row>
    <row r="346" spans="89:115" x14ac:dyDescent="0.2">
      <c r="CK346">
        <f>CK343</f>
        <v>54</v>
      </c>
      <c r="CL346" s="206" t="s">
        <v>144</v>
      </c>
      <c r="CM346" s="207" t="str">
        <f t="shared" ca="1" si="115"/>
        <v/>
      </c>
      <c r="DF346" s="172"/>
      <c r="DG346">
        <f t="shared" ca="1" si="116"/>
        <v>0</v>
      </c>
      <c r="DI346" s="172" t="s">
        <v>119</v>
      </c>
      <c r="DJ346">
        <f>DJ343</f>
        <v>54</v>
      </c>
      <c r="DK346" t="str">
        <f t="shared" si="117"/>
        <v>CX54</v>
      </c>
    </row>
    <row r="347" spans="89:115" x14ac:dyDescent="0.2">
      <c r="CK347">
        <f>CK343</f>
        <v>54</v>
      </c>
      <c r="CL347" s="206" t="s">
        <v>145</v>
      </c>
      <c r="CM347" s="207" t="str">
        <f t="shared" ca="1" si="115"/>
        <v/>
      </c>
      <c r="DF347" s="172" t="s">
        <v>122</v>
      </c>
      <c r="DG347">
        <f t="shared" ca="1" si="116"/>
        <v>0</v>
      </c>
      <c r="DI347" s="172" t="s">
        <v>120</v>
      </c>
      <c r="DJ347">
        <f>DJ343</f>
        <v>54</v>
      </c>
      <c r="DK347" t="str">
        <f t="shared" si="117"/>
        <v>CY54</v>
      </c>
    </row>
    <row r="348" spans="89:115" x14ac:dyDescent="0.2">
      <c r="CK348">
        <f>CK343</f>
        <v>54</v>
      </c>
      <c r="CL348" s="206" t="s">
        <v>146</v>
      </c>
      <c r="CM348" s="207" t="str">
        <f t="shared" ca="1" si="115"/>
        <v/>
      </c>
      <c r="DF348" s="172"/>
      <c r="DG348">
        <f t="shared" ca="1" si="116"/>
        <v>0</v>
      </c>
      <c r="DI348" s="172" t="s">
        <v>148</v>
      </c>
      <c r="DJ348">
        <f>DJ343</f>
        <v>54</v>
      </c>
      <c r="DK348" t="str">
        <f t="shared" si="117"/>
        <v>CZ54</v>
      </c>
    </row>
    <row r="349" spans="89:115" x14ac:dyDescent="0.2">
      <c r="CK349">
        <f>CK343</f>
        <v>54</v>
      </c>
      <c r="CL349" s="206" t="s">
        <v>147</v>
      </c>
      <c r="CM349" s="207" t="str">
        <f t="shared" ca="1" si="115"/>
        <v/>
      </c>
      <c r="DF349" s="172"/>
      <c r="DG349">
        <f t="shared" ca="1" si="116"/>
        <v>0</v>
      </c>
      <c r="DI349" s="172" t="s">
        <v>149</v>
      </c>
      <c r="DJ349">
        <f>DJ343</f>
        <v>54</v>
      </c>
      <c r="DK349" t="str">
        <f t="shared" si="117"/>
        <v>DA54</v>
      </c>
    </row>
    <row r="350" spans="89:115" x14ac:dyDescent="0.2">
      <c r="CK350">
        <f>CK343+1</f>
        <v>55</v>
      </c>
      <c r="CL350" s="206" t="s">
        <v>141</v>
      </c>
      <c r="CM350" s="207" t="str">
        <f t="shared" ca="1" si="115"/>
        <v>Tiedot!V950</v>
      </c>
      <c r="DF350" s="172"/>
      <c r="DG350" t="str">
        <f t="shared" ca="1" si="116"/>
        <v>Tiedot!AW950</v>
      </c>
      <c r="DI350" s="172" t="s">
        <v>116</v>
      </c>
      <c r="DJ350">
        <f>DJ343+1</f>
        <v>55</v>
      </c>
      <c r="DK350" t="str">
        <f t="shared" si="117"/>
        <v>CU55</v>
      </c>
    </row>
    <row r="351" spans="89:115" x14ac:dyDescent="0.2">
      <c r="CK351">
        <f>CK350</f>
        <v>55</v>
      </c>
      <c r="CL351" s="206" t="s">
        <v>142</v>
      </c>
      <c r="CM351" s="207" t="str">
        <f t="shared" ca="1" si="115"/>
        <v>Tiedot!V954</v>
      </c>
      <c r="DF351" s="172"/>
      <c r="DG351" t="str">
        <f t="shared" ca="1" si="116"/>
        <v>Tiedot!AW954</v>
      </c>
      <c r="DI351" s="172" t="s">
        <v>117</v>
      </c>
      <c r="DJ351">
        <f>DJ350</f>
        <v>55</v>
      </c>
      <c r="DK351" t="str">
        <f t="shared" si="117"/>
        <v>CV55</v>
      </c>
    </row>
    <row r="352" spans="89:115" x14ac:dyDescent="0.2">
      <c r="CK352">
        <f>CK350</f>
        <v>55</v>
      </c>
      <c r="CL352" s="206" t="s">
        <v>143</v>
      </c>
      <c r="CM352" s="207" t="str">
        <f t="shared" ca="1" si="115"/>
        <v/>
      </c>
      <c r="DF352" s="172"/>
      <c r="DG352">
        <f t="shared" ca="1" si="116"/>
        <v>0</v>
      </c>
      <c r="DI352" s="172" t="s">
        <v>118</v>
      </c>
      <c r="DJ352">
        <f>DJ350</f>
        <v>55</v>
      </c>
      <c r="DK352" t="str">
        <f t="shared" si="117"/>
        <v>CW55</v>
      </c>
    </row>
    <row r="353" spans="89:115" x14ac:dyDescent="0.2">
      <c r="CK353">
        <f>CK350</f>
        <v>55</v>
      </c>
      <c r="CL353" s="206" t="s">
        <v>144</v>
      </c>
      <c r="CM353" s="207" t="str">
        <f t="shared" ca="1" si="115"/>
        <v/>
      </c>
      <c r="DF353" s="172"/>
      <c r="DG353">
        <f t="shared" ca="1" si="116"/>
        <v>0</v>
      </c>
      <c r="DI353" s="172" t="s">
        <v>119</v>
      </c>
      <c r="DJ353">
        <f>DJ350</f>
        <v>55</v>
      </c>
      <c r="DK353" t="str">
        <f t="shared" si="117"/>
        <v>CX55</v>
      </c>
    </row>
    <row r="354" spans="89:115" x14ac:dyDescent="0.2">
      <c r="CK354">
        <f>CK350</f>
        <v>55</v>
      </c>
      <c r="CL354" s="206" t="s">
        <v>145</v>
      </c>
      <c r="CM354" s="207" t="str">
        <f t="shared" ca="1" si="115"/>
        <v/>
      </c>
      <c r="DF354" s="172"/>
      <c r="DG354">
        <f t="shared" ca="1" si="116"/>
        <v>0</v>
      </c>
      <c r="DI354" s="172" t="s">
        <v>120</v>
      </c>
      <c r="DJ354">
        <f>DJ350</f>
        <v>55</v>
      </c>
      <c r="DK354" t="str">
        <f t="shared" si="117"/>
        <v>CY55</v>
      </c>
    </row>
    <row r="355" spans="89:115" x14ac:dyDescent="0.2">
      <c r="CK355">
        <f>CK350</f>
        <v>55</v>
      </c>
      <c r="CL355" s="206" t="s">
        <v>146</v>
      </c>
      <c r="CM355" s="207" t="str">
        <f t="shared" ca="1" si="115"/>
        <v/>
      </c>
      <c r="DF355" s="172"/>
      <c r="DG355">
        <f t="shared" ca="1" si="116"/>
        <v>0</v>
      </c>
      <c r="DI355" s="172" t="s">
        <v>148</v>
      </c>
      <c r="DJ355">
        <f>DJ350</f>
        <v>55</v>
      </c>
      <c r="DK355" t="str">
        <f t="shared" si="117"/>
        <v>CZ55</v>
      </c>
    </row>
    <row r="356" spans="89:115" x14ac:dyDescent="0.2">
      <c r="CK356">
        <f>CK350</f>
        <v>55</v>
      </c>
      <c r="CL356" s="206" t="s">
        <v>147</v>
      </c>
      <c r="CM356" s="207" t="str">
        <f t="shared" ca="1" si="115"/>
        <v/>
      </c>
      <c r="DF356" s="172"/>
      <c r="DG356">
        <f t="shared" ca="1" si="116"/>
        <v>0</v>
      </c>
      <c r="DI356" s="172" t="s">
        <v>149</v>
      </c>
      <c r="DJ356">
        <f>DJ350</f>
        <v>55</v>
      </c>
      <c r="DK356" t="str">
        <f t="shared" si="117"/>
        <v>DA55</v>
      </c>
    </row>
    <row r="357" spans="89:115" x14ac:dyDescent="0.2">
      <c r="CK357">
        <f>CK350+1</f>
        <v>56</v>
      </c>
      <c r="CL357" s="206" t="s">
        <v>141</v>
      </c>
      <c r="CM357" s="207" t="str">
        <f t="shared" ca="1" si="115"/>
        <v>Tiedot!V969</v>
      </c>
      <c r="DF357" s="172"/>
      <c r="DG357" t="str">
        <f t="shared" ca="1" si="116"/>
        <v>Tiedot!AW969</v>
      </c>
      <c r="DI357" s="172" t="s">
        <v>116</v>
      </c>
      <c r="DJ357">
        <f>DJ350+1</f>
        <v>56</v>
      </c>
      <c r="DK357" t="str">
        <f t="shared" si="117"/>
        <v>CU56</v>
      </c>
    </row>
    <row r="358" spans="89:115" x14ac:dyDescent="0.2">
      <c r="CK358">
        <f>CK357</f>
        <v>56</v>
      </c>
      <c r="CL358" s="206" t="s">
        <v>142</v>
      </c>
      <c r="CM358" s="207" t="str">
        <f t="shared" ca="1" si="115"/>
        <v>Tiedot!V973</v>
      </c>
      <c r="DF358" s="172"/>
      <c r="DG358" t="str">
        <f t="shared" ca="1" si="116"/>
        <v>Tiedot!AW973</v>
      </c>
      <c r="DI358" s="172" t="s">
        <v>117</v>
      </c>
      <c r="DJ358">
        <f>DJ357</f>
        <v>56</v>
      </c>
      <c r="DK358" t="str">
        <f t="shared" si="117"/>
        <v>CV56</v>
      </c>
    </row>
    <row r="359" spans="89:115" x14ac:dyDescent="0.2">
      <c r="CK359">
        <f>CK357</f>
        <v>56</v>
      </c>
      <c r="CL359" s="206" t="s">
        <v>143</v>
      </c>
      <c r="CM359" s="207" t="str">
        <f t="shared" ca="1" si="115"/>
        <v/>
      </c>
      <c r="DF359" s="172"/>
      <c r="DG359">
        <f t="shared" ca="1" si="116"/>
        <v>0</v>
      </c>
      <c r="DI359" s="172" t="s">
        <v>118</v>
      </c>
      <c r="DJ359">
        <f>DJ357</f>
        <v>56</v>
      </c>
      <c r="DK359" t="str">
        <f t="shared" si="117"/>
        <v>CW56</v>
      </c>
    </row>
    <row r="360" spans="89:115" x14ac:dyDescent="0.2">
      <c r="CK360">
        <f>CK357</f>
        <v>56</v>
      </c>
      <c r="CL360" s="206" t="s">
        <v>144</v>
      </c>
      <c r="CM360" s="207" t="str">
        <f t="shared" ca="1" si="115"/>
        <v/>
      </c>
      <c r="DF360" s="172"/>
      <c r="DG360">
        <f t="shared" ca="1" si="116"/>
        <v>0</v>
      </c>
      <c r="DI360" s="172" t="s">
        <v>119</v>
      </c>
      <c r="DJ360">
        <f>DJ357</f>
        <v>56</v>
      </c>
      <c r="DK360" t="str">
        <f t="shared" si="117"/>
        <v>CX56</v>
      </c>
    </row>
    <row r="361" spans="89:115" x14ac:dyDescent="0.2">
      <c r="CK361">
        <f>CK357</f>
        <v>56</v>
      </c>
      <c r="CL361" s="206" t="s">
        <v>145</v>
      </c>
      <c r="CM361" s="207" t="str">
        <f t="shared" ca="1" si="115"/>
        <v/>
      </c>
      <c r="DF361" s="172"/>
      <c r="DG361">
        <f t="shared" ca="1" si="116"/>
        <v>0</v>
      </c>
      <c r="DI361" s="172" t="s">
        <v>120</v>
      </c>
      <c r="DJ361">
        <f>DJ357</f>
        <v>56</v>
      </c>
      <c r="DK361" t="str">
        <f t="shared" si="117"/>
        <v>CY56</v>
      </c>
    </row>
    <row r="362" spans="89:115" x14ac:dyDescent="0.2">
      <c r="CK362">
        <f>CK357</f>
        <v>56</v>
      </c>
      <c r="CL362" s="206" t="s">
        <v>146</v>
      </c>
      <c r="CM362" s="207" t="str">
        <f t="shared" ca="1" si="115"/>
        <v/>
      </c>
      <c r="DF362" s="172"/>
      <c r="DG362">
        <f t="shared" ca="1" si="116"/>
        <v>0</v>
      </c>
      <c r="DI362" s="172" t="s">
        <v>148</v>
      </c>
      <c r="DJ362">
        <f>DJ357</f>
        <v>56</v>
      </c>
      <c r="DK362" t="str">
        <f t="shared" si="117"/>
        <v>CZ56</v>
      </c>
    </row>
    <row r="363" spans="89:115" x14ac:dyDescent="0.2">
      <c r="CK363">
        <f>CK357</f>
        <v>56</v>
      </c>
      <c r="CL363" s="206" t="s">
        <v>147</v>
      </c>
      <c r="CM363" s="207" t="str">
        <f t="shared" ca="1" si="115"/>
        <v/>
      </c>
      <c r="DF363" s="172"/>
      <c r="DG363">
        <f t="shared" ca="1" si="116"/>
        <v>0</v>
      </c>
      <c r="DI363" s="172" t="s">
        <v>149</v>
      </c>
      <c r="DJ363">
        <f>DJ357</f>
        <v>56</v>
      </c>
      <c r="DK363" t="str">
        <f t="shared" si="117"/>
        <v>DA56</v>
      </c>
    </row>
    <row r="364" spans="89:115" x14ac:dyDescent="0.2">
      <c r="CK364">
        <f>CK357+1</f>
        <v>57</v>
      </c>
      <c r="CL364" s="206" t="s">
        <v>141</v>
      </c>
      <c r="CM364" s="207" t="str">
        <f t="shared" ca="1" si="115"/>
        <v>Tiedot!V988</v>
      </c>
      <c r="DF364" s="172"/>
      <c r="DG364" t="str">
        <f t="shared" ca="1" si="116"/>
        <v>Tiedot!AW988</v>
      </c>
      <c r="DI364" s="172" t="s">
        <v>116</v>
      </c>
      <c r="DJ364">
        <f>DJ357+1</f>
        <v>57</v>
      </c>
      <c r="DK364" t="str">
        <f t="shared" si="117"/>
        <v>CU57</v>
      </c>
    </row>
    <row r="365" spans="89:115" x14ac:dyDescent="0.2">
      <c r="CK365">
        <f>CK364</f>
        <v>57</v>
      </c>
      <c r="CL365" s="206" t="s">
        <v>142</v>
      </c>
      <c r="CM365" s="207" t="str">
        <f t="shared" ca="1" si="115"/>
        <v>Tiedot!V992</v>
      </c>
      <c r="DF365" s="172"/>
      <c r="DG365" t="str">
        <f t="shared" ca="1" si="116"/>
        <v>Tiedot!AW992</v>
      </c>
      <c r="DI365" s="172" t="s">
        <v>117</v>
      </c>
      <c r="DJ365">
        <f>DJ364</f>
        <v>57</v>
      </c>
      <c r="DK365" t="str">
        <f t="shared" si="117"/>
        <v>CV57</v>
      </c>
    </row>
    <row r="366" spans="89:115" x14ac:dyDescent="0.2">
      <c r="CK366">
        <f>CK364</f>
        <v>57</v>
      </c>
      <c r="CL366" s="206" t="s">
        <v>143</v>
      </c>
      <c r="CM366" s="207" t="str">
        <f t="shared" ca="1" si="115"/>
        <v/>
      </c>
      <c r="DF366" s="172"/>
      <c r="DG366">
        <f t="shared" ca="1" si="116"/>
        <v>0</v>
      </c>
      <c r="DI366" s="172" t="s">
        <v>118</v>
      </c>
      <c r="DJ366">
        <f>DJ364</f>
        <v>57</v>
      </c>
      <c r="DK366" t="str">
        <f t="shared" si="117"/>
        <v>CW57</v>
      </c>
    </row>
    <row r="367" spans="89:115" x14ac:dyDescent="0.2">
      <c r="CK367">
        <f>CK364</f>
        <v>57</v>
      </c>
      <c r="CL367" s="206" t="s">
        <v>144</v>
      </c>
      <c r="CM367" s="207" t="str">
        <f t="shared" ca="1" si="115"/>
        <v/>
      </c>
      <c r="DF367" s="172"/>
      <c r="DG367">
        <f t="shared" ca="1" si="116"/>
        <v>0</v>
      </c>
      <c r="DI367" s="172" t="s">
        <v>119</v>
      </c>
      <c r="DJ367">
        <f>DJ364</f>
        <v>57</v>
      </c>
      <c r="DK367" t="str">
        <f t="shared" si="117"/>
        <v>CX57</v>
      </c>
    </row>
    <row r="368" spans="89:115" x14ac:dyDescent="0.2">
      <c r="CK368">
        <f>CK364</f>
        <v>57</v>
      </c>
      <c r="CL368" s="206" t="s">
        <v>145</v>
      </c>
      <c r="CM368" s="207" t="str">
        <f t="shared" ca="1" si="115"/>
        <v/>
      </c>
      <c r="DF368" s="172"/>
      <c r="DG368">
        <f t="shared" ca="1" si="116"/>
        <v>0</v>
      </c>
      <c r="DI368" s="172" t="s">
        <v>120</v>
      </c>
      <c r="DJ368">
        <f>DJ364</f>
        <v>57</v>
      </c>
      <c r="DK368" t="str">
        <f t="shared" si="117"/>
        <v>CY57</v>
      </c>
    </row>
    <row r="369" spans="89:115" x14ac:dyDescent="0.2">
      <c r="CK369">
        <f>CK364</f>
        <v>57</v>
      </c>
      <c r="CL369" s="206" t="s">
        <v>146</v>
      </c>
      <c r="CM369" s="207" t="str">
        <f t="shared" ca="1" si="115"/>
        <v/>
      </c>
      <c r="DF369" s="172"/>
      <c r="DG369">
        <f t="shared" ca="1" si="116"/>
        <v>0</v>
      </c>
      <c r="DI369" s="172" t="s">
        <v>148</v>
      </c>
      <c r="DJ369">
        <f>DJ364</f>
        <v>57</v>
      </c>
      <c r="DK369" t="str">
        <f t="shared" si="117"/>
        <v>CZ57</v>
      </c>
    </row>
    <row r="370" spans="89:115" x14ac:dyDescent="0.2">
      <c r="CK370">
        <f>CK364</f>
        <v>57</v>
      </c>
      <c r="CL370" s="206" t="s">
        <v>147</v>
      </c>
      <c r="CM370" s="207" t="str">
        <f t="shared" ca="1" si="115"/>
        <v/>
      </c>
      <c r="DF370" s="172"/>
      <c r="DG370">
        <f t="shared" ca="1" si="116"/>
        <v>0</v>
      </c>
      <c r="DI370" s="172" t="s">
        <v>149</v>
      </c>
      <c r="DJ370">
        <f>DJ364</f>
        <v>57</v>
      </c>
      <c r="DK370" t="str">
        <f t="shared" si="117"/>
        <v>DA57</v>
      </c>
    </row>
  </sheetData>
  <mergeCells count="1">
    <mergeCell ref="G1:H1"/>
  </mergeCells>
  <phoneticPr fontId="1" type="noConversion"/>
  <pageMargins left="0.70866141732283472" right="0.39370078740157483" top="0.59055118110236227" bottom="0.27559055118110237" header="0.59055118110236227" footer="0.19685039370078741"/>
  <pageSetup paperSize="9" orientation="portrait" horizontalDpi="300" verticalDpi="300" r:id="rId1"/>
  <headerFooter alignWithMargins="0">
    <oddFooter>&amp;L&amp;6&amp;Z&amp;F&amp;C&amp;8(c) Tampereen Pyrintö&amp;R&amp;8Tulostettu:  &amp;D  Sivu: &amp;P/&amp;N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ul4">
    <pageSetUpPr fitToPage="1"/>
  </sheetPr>
  <dimension ref="A1:P45"/>
  <sheetViews>
    <sheetView zoomScaleNormal="100" workbookViewId="0">
      <pane ySplit="4" topLeftCell="A5" activePane="bottomLeft" state="frozen"/>
      <selection pane="bottomLeft"/>
    </sheetView>
  </sheetViews>
  <sheetFormatPr defaultRowHeight="12.75" x14ac:dyDescent="0.2"/>
  <cols>
    <col min="1" max="1" width="6.42578125" customWidth="1"/>
    <col min="3" max="3" width="15.140625" customWidth="1"/>
    <col min="4" max="4" width="13.140625" bestFit="1" customWidth="1"/>
    <col min="5" max="5" width="8.85546875" customWidth="1"/>
    <col min="6" max="6" width="13.28515625" customWidth="1"/>
    <col min="7" max="7" width="9.42578125" bestFit="1" customWidth="1"/>
    <col min="8" max="8" width="9.85546875" bestFit="1" customWidth="1"/>
    <col min="11" max="11" width="11" style="146" bestFit="1" customWidth="1"/>
    <col min="14" max="14" width="10.5703125" bestFit="1" customWidth="1"/>
    <col min="15" max="15" width="10.85546875" customWidth="1"/>
    <col min="16" max="16" width="37.7109375" customWidth="1"/>
  </cols>
  <sheetData>
    <row r="1" spans="1:16" ht="15.75" x14ac:dyDescent="0.25">
      <c r="A1" s="162" t="s">
        <v>77</v>
      </c>
      <c r="B1" s="146"/>
      <c r="C1" s="147"/>
      <c r="D1" s="163">
        <f>Start!H10</f>
        <v>2017</v>
      </c>
      <c r="F1" s="146"/>
      <c r="G1" s="125" t="s">
        <v>1</v>
      </c>
      <c r="H1" s="19"/>
      <c r="I1" s="124"/>
      <c r="J1" s="146"/>
      <c r="K1" s="155"/>
      <c r="L1" s="146"/>
      <c r="M1" s="146"/>
      <c r="N1" s="146"/>
      <c r="O1" s="146"/>
      <c r="P1" s="147"/>
    </row>
    <row r="2" spans="1:16" x14ac:dyDescent="0.2">
      <c r="A2" s="168" t="str">
        <f>Start!B15</f>
        <v>N.N.</v>
      </c>
      <c r="B2" s="146"/>
      <c r="C2" s="147"/>
      <c r="D2" s="147"/>
      <c r="E2" s="146"/>
      <c r="F2" s="146"/>
      <c r="G2" s="146"/>
      <c r="H2" s="146"/>
      <c r="I2" s="146"/>
      <c r="J2" s="146"/>
      <c r="K2" s="155"/>
      <c r="L2" s="146"/>
      <c r="M2" s="146"/>
      <c r="N2" s="146"/>
      <c r="O2" s="146"/>
      <c r="P2" s="147"/>
    </row>
    <row r="3" spans="1:16" ht="13.5" thickBot="1" x14ac:dyDescent="0.25">
      <c r="A3" s="146"/>
      <c r="B3" s="146"/>
      <c r="C3" s="147"/>
      <c r="D3" s="147"/>
      <c r="E3" s="148"/>
      <c r="F3" s="149"/>
      <c r="G3" s="157"/>
      <c r="H3" s="149"/>
      <c r="I3" s="148"/>
      <c r="J3" s="148"/>
      <c r="K3" s="155"/>
      <c r="L3" s="148"/>
      <c r="M3" s="149"/>
      <c r="N3" s="149"/>
      <c r="O3" s="148"/>
      <c r="P3" s="147"/>
    </row>
    <row r="4" spans="1:16" ht="13.5" thickBot="1" x14ac:dyDescent="0.25">
      <c r="A4" s="158" t="s">
        <v>78</v>
      </c>
      <c r="B4" s="158" t="s">
        <v>79</v>
      </c>
      <c r="C4" s="159" t="s">
        <v>80</v>
      </c>
      <c r="D4" s="159" t="s">
        <v>83</v>
      </c>
      <c r="E4" s="158" t="s">
        <v>84</v>
      </c>
      <c r="F4" s="158" t="s">
        <v>85</v>
      </c>
      <c r="G4" s="160" t="s">
        <v>86</v>
      </c>
      <c r="H4" s="158" t="s">
        <v>81</v>
      </c>
      <c r="I4" s="158" t="s">
        <v>87</v>
      </c>
      <c r="J4" s="158" t="s">
        <v>88</v>
      </c>
      <c r="K4" s="161" t="s">
        <v>89</v>
      </c>
      <c r="L4" s="158" t="s">
        <v>90</v>
      </c>
      <c r="M4" s="158" t="s">
        <v>91</v>
      </c>
      <c r="N4" s="158" t="s">
        <v>92</v>
      </c>
      <c r="O4" s="158" t="s">
        <v>93</v>
      </c>
      <c r="P4" s="159" t="s">
        <v>94</v>
      </c>
    </row>
    <row r="5" spans="1:16" x14ac:dyDescent="0.2">
      <c r="A5" s="150">
        <v>1</v>
      </c>
      <c r="B5" s="151" t="s">
        <v>95</v>
      </c>
      <c r="C5" s="152" t="s">
        <v>97</v>
      </c>
      <c r="D5" s="152" t="s">
        <v>98</v>
      </c>
      <c r="E5" s="153">
        <v>5</v>
      </c>
      <c r="F5" s="157">
        <v>1.0416666666666667</v>
      </c>
      <c r="G5" s="157">
        <v>1.1666666666666667</v>
      </c>
      <c r="H5" s="157">
        <f t="shared" ref="H5:H40" si="0">IF(COUNTA(G5)=0,0,G5/E5)</f>
        <v>0.23333333333333334</v>
      </c>
      <c r="I5" s="150">
        <v>2</v>
      </c>
      <c r="J5" s="150">
        <v>4</v>
      </c>
      <c r="K5" s="156" t="s">
        <v>82</v>
      </c>
      <c r="L5" s="150">
        <v>3</v>
      </c>
      <c r="M5" s="157">
        <v>8.3333333333333329E-2</v>
      </c>
      <c r="N5" s="157">
        <f t="shared" ref="N5:N43" si="1">IF(COUNTA(M5)=0,0,M5/E5)</f>
        <v>1.6666666666666666E-2</v>
      </c>
      <c r="O5" s="150">
        <v>7</v>
      </c>
      <c r="P5" s="152" t="s">
        <v>96</v>
      </c>
    </row>
    <row r="6" spans="1:16" x14ac:dyDescent="0.2">
      <c r="A6" s="154">
        <v>2</v>
      </c>
      <c r="B6" s="151"/>
      <c r="C6" s="152"/>
      <c r="D6" s="152"/>
      <c r="E6" s="153"/>
      <c r="F6" s="157"/>
      <c r="G6" s="157"/>
      <c r="H6" s="157">
        <f t="shared" si="0"/>
        <v>0</v>
      </c>
      <c r="I6" s="150"/>
      <c r="J6" s="150"/>
      <c r="K6" s="156"/>
      <c r="L6" s="150"/>
      <c r="M6" s="157"/>
      <c r="N6" s="157">
        <f t="shared" si="1"/>
        <v>0</v>
      </c>
      <c r="O6" s="150"/>
      <c r="P6" s="152"/>
    </row>
    <row r="7" spans="1:16" x14ac:dyDescent="0.2">
      <c r="A7" s="150">
        <v>3</v>
      </c>
      <c r="B7" s="151"/>
      <c r="C7" s="152"/>
      <c r="D7" s="152"/>
      <c r="E7" s="153"/>
      <c r="F7" s="157"/>
      <c r="G7" s="157"/>
      <c r="H7" s="157">
        <f t="shared" si="0"/>
        <v>0</v>
      </c>
      <c r="I7" s="150"/>
      <c r="J7" s="150"/>
      <c r="K7" s="156"/>
      <c r="L7" s="150"/>
      <c r="M7" s="157"/>
      <c r="N7" s="157">
        <f t="shared" si="1"/>
        <v>0</v>
      </c>
      <c r="O7" s="150"/>
      <c r="P7" s="152"/>
    </row>
    <row r="8" spans="1:16" x14ac:dyDescent="0.2">
      <c r="A8" s="154">
        <v>4</v>
      </c>
      <c r="B8" s="151"/>
      <c r="C8" s="152"/>
      <c r="D8" s="152"/>
      <c r="E8" s="153"/>
      <c r="F8" s="157"/>
      <c r="G8" s="157"/>
      <c r="H8" s="157">
        <f t="shared" si="0"/>
        <v>0</v>
      </c>
      <c r="I8" s="150"/>
      <c r="J8" s="150"/>
      <c r="K8" s="156"/>
      <c r="L8" s="150"/>
      <c r="M8" s="157"/>
      <c r="N8" s="157">
        <f t="shared" si="1"/>
        <v>0</v>
      </c>
      <c r="O8" s="150"/>
      <c r="P8" s="152"/>
    </row>
    <row r="9" spans="1:16" x14ac:dyDescent="0.2">
      <c r="A9" s="150">
        <v>5</v>
      </c>
      <c r="B9" s="151"/>
      <c r="C9" s="152"/>
      <c r="D9" s="152"/>
      <c r="E9" s="153"/>
      <c r="F9" s="157"/>
      <c r="G9" s="157"/>
      <c r="H9" s="157">
        <f t="shared" si="0"/>
        <v>0</v>
      </c>
      <c r="I9" s="150"/>
      <c r="J9" s="150"/>
      <c r="K9" s="156"/>
      <c r="L9" s="150"/>
      <c r="M9" s="157"/>
      <c r="N9" s="157">
        <f t="shared" si="1"/>
        <v>0</v>
      </c>
      <c r="O9" s="150"/>
      <c r="P9" s="152"/>
    </row>
    <row r="10" spans="1:16" x14ac:dyDescent="0.2">
      <c r="A10" s="154">
        <v>6</v>
      </c>
      <c r="B10" s="151"/>
      <c r="C10" s="152"/>
      <c r="D10" s="152"/>
      <c r="E10" s="153"/>
      <c r="F10" s="157"/>
      <c r="G10" s="157"/>
      <c r="H10" s="157">
        <f t="shared" si="0"/>
        <v>0</v>
      </c>
      <c r="I10" s="150"/>
      <c r="J10" s="150"/>
      <c r="K10" s="156"/>
      <c r="L10" s="150"/>
      <c r="M10" s="157"/>
      <c r="N10" s="157">
        <f t="shared" si="1"/>
        <v>0</v>
      </c>
      <c r="O10" s="150"/>
      <c r="P10" s="152"/>
    </row>
    <row r="11" spans="1:16" x14ac:dyDescent="0.2">
      <c r="A11" s="150">
        <v>7</v>
      </c>
      <c r="B11" s="151"/>
      <c r="C11" s="152"/>
      <c r="D11" s="152"/>
      <c r="E11" s="153"/>
      <c r="F11" s="157"/>
      <c r="G11" s="157"/>
      <c r="H11" s="157">
        <f t="shared" si="0"/>
        <v>0</v>
      </c>
      <c r="I11" s="150"/>
      <c r="J11" s="150"/>
      <c r="K11" s="156"/>
      <c r="L11" s="150"/>
      <c r="M11" s="157"/>
      <c r="N11" s="157">
        <f t="shared" si="1"/>
        <v>0</v>
      </c>
      <c r="O11" s="150"/>
      <c r="P11" s="152"/>
    </row>
    <row r="12" spans="1:16" x14ac:dyDescent="0.2">
      <c r="A12" s="154">
        <v>8</v>
      </c>
      <c r="B12" s="151"/>
      <c r="C12" s="152"/>
      <c r="D12" s="152"/>
      <c r="E12" s="153"/>
      <c r="F12" s="157"/>
      <c r="G12" s="157"/>
      <c r="H12" s="157">
        <f t="shared" si="0"/>
        <v>0</v>
      </c>
      <c r="I12" s="150"/>
      <c r="J12" s="150"/>
      <c r="K12" s="156"/>
      <c r="L12" s="150"/>
      <c r="M12" s="157"/>
      <c r="N12" s="157">
        <f t="shared" si="1"/>
        <v>0</v>
      </c>
      <c r="O12" s="150"/>
      <c r="P12" s="152"/>
    </row>
    <row r="13" spans="1:16" x14ac:dyDescent="0.2">
      <c r="A13" s="150">
        <v>9</v>
      </c>
      <c r="B13" s="151"/>
      <c r="C13" s="152"/>
      <c r="D13" s="152"/>
      <c r="E13" s="153"/>
      <c r="F13" s="157"/>
      <c r="G13" s="157"/>
      <c r="H13" s="157">
        <f t="shared" si="0"/>
        <v>0</v>
      </c>
      <c r="I13" s="150"/>
      <c r="J13" s="150"/>
      <c r="K13" s="156"/>
      <c r="L13" s="150"/>
      <c r="M13" s="157"/>
      <c r="N13" s="157">
        <f t="shared" si="1"/>
        <v>0</v>
      </c>
      <c r="O13" s="150"/>
      <c r="P13" s="152"/>
    </row>
    <row r="14" spans="1:16" x14ac:dyDescent="0.2">
      <c r="A14" s="154">
        <v>10</v>
      </c>
      <c r="B14" s="151"/>
      <c r="C14" s="152"/>
      <c r="D14" s="152"/>
      <c r="E14" s="153"/>
      <c r="F14" s="157"/>
      <c r="G14" s="157"/>
      <c r="H14" s="157">
        <f t="shared" si="0"/>
        <v>0</v>
      </c>
      <c r="I14" s="150"/>
      <c r="J14" s="150"/>
      <c r="K14" s="156"/>
      <c r="L14" s="150"/>
      <c r="M14" s="157"/>
      <c r="N14" s="157">
        <f t="shared" si="1"/>
        <v>0</v>
      </c>
      <c r="O14" s="150"/>
      <c r="P14" s="152"/>
    </row>
    <row r="15" spans="1:16" x14ac:dyDescent="0.2">
      <c r="A15" s="150">
        <v>11</v>
      </c>
      <c r="B15" s="151"/>
      <c r="C15" s="152"/>
      <c r="D15" s="152"/>
      <c r="E15" s="153"/>
      <c r="F15" s="157"/>
      <c r="G15" s="157"/>
      <c r="H15" s="157">
        <f t="shared" si="0"/>
        <v>0</v>
      </c>
      <c r="I15" s="150"/>
      <c r="J15" s="150"/>
      <c r="K15" s="156"/>
      <c r="L15" s="150"/>
      <c r="M15" s="157"/>
      <c r="N15" s="157">
        <f t="shared" si="1"/>
        <v>0</v>
      </c>
      <c r="O15" s="150"/>
      <c r="P15" s="152"/>
    </row>
    <row r="16" spans="1:16" x14ac:dyDescent="0.2">
      <c r="A16" s="154">
        <v>12</v>
      </c>
      <c r="B16" s="151"/>
      <c r="C16" s="152"/>
      <c r="D16" s="152"/>
      <c r="E16" s="153"/>
      <c r="F16" s="157"/>
      <c r="G16" s="157"/>
      <c r="H16" s="157">
        <f t="shared" si="0"/>
        <v>0</v>
      </c>
      <c r="I16" s="150"/>
      <c r="J16" s="150"/>
      <c r="K16" s="156"/>
      <c r="L16" s="150"/>
      <c r="M16" s="157"/>
      <c r="N16" s="157">
        <f t="shared" si="1"/>
        <v>0</v>
      </c>
      <c r="O16" s="150"/>
      <c r="P16" s="152"/>
    </row>
    <row r="17" spans="1:16" x14ac:dyDescent="0.2">
      <c r="A17" s="150">
        <v>13</v>
      </c>
      <c r="B17" s="151"/>
      <c r="C17" s="152"/>
      <c r="D17" s="152"/>
      <c r="E17" s="153"/>
      <c r="F17" s="157"/>
      <c r="G17" s="157"/>
      <c r="H17" s="157">
        <f t="shared" si="0"/>
        <v>0</v>
      </c>
      <c r="I17" s="150"/>
      <c r="J17" s="150"/>
      <c r="K17" s="156"/>
      <c r="L17" s="150"/>
      <c r="M17" s="157"/>
      <c r="N17" s="157">
        <f t="shared" si="1"/>
        <v>0</v>
      </c>
      <c r="O17" s="150"/>
      <c r="P17" s="152"/>
    </row>
    <row r="18" spans="1:16" x14ac:dyDescent="0.2">
      <c r="A18" s="154">
        <v>14</v>
      </c>
      <c r="B18" s="151"/>
      <c r="C18" s="152"/>
      <c r="D18" s="152"/>
      <c r="E18" s="153"/>
      <c r="F18" s="157"/>
      <c r="G18" s="157"/>
      <c r="H18" s="157">
        <f t="shared" si="0"/>
        <v>0</v>
      </c>
      <c r="I18" s="150"/>
      <c r="J18" s="150"/>
      <c r="K18" s="156"/>
      <c r="L18" s="150"/>
      <c r="M18" s="157"/>
      <c r="N18" s="157">
        <f t="shared" si="1"/>
        <v>0</v>
      </c>
      <c r="O18" s="150"/>
      <c r="P18" s="152"/>
    </row>
    <row r="19" spans="1:16" x14ac:dyDescent="0.2">
      <c r="A19" s="150">
        <v>15</v>
      </c>
      <c r="B19" s="151"/>
      <c r="C19" s="152"/>
      <c r="D19" s="152"/>
      <c r="E19" s="153"/>
      <c r="F19" s="157"/>
      <c r="G19" s="157"/>
      <c r="H19" s="157">
        <f t="shared" si="0"/>
        <v>0</v>
      </c>
      <c r="I19" s="150"/>
      <c r="J19" s="150"/>
      <c r="K19" s="156"/>
      <c r="L19" s="150"/>
      <c r="M19" s="157"/>
      <c r="N19" s="157">
        <f t="shared" si="1"/>
        <v>0</v>
      </c>
      <c r="O19" s="150"/>
      <c r="P19" s="152"/>
    </row>
    <row r="20" spans="1:16" x14ac:dyDescent="0.2">
      <c r="A20" s="154">
        <v>16</v>
      </c>
      <c r="B20" s="151"/>
      <c r="C20" s="152"/>
      <c r="D20" s="152"/>
      <c r="E20" s="153"/>
      <c r="F20" s="157"/>
      <c r="G20" s="157"/>
      <c r="H20" s="157">
        <f t="shared" si="0"/>
        <v>0</v>
      </c>
      <c r="I20" s="150"/>
      <c r="J20" s="150"/>
      <c r="K20" s="156"/>
      <c r="L20" s="150"/>
      <c r="M20" s="157"/>
      <c r="N20" s="157">
        <f t="shared" si="1"/>
        <v>0</v>
      </c>
      <c r="O20" s="150"/>
      <c r="P20" s="152"/>
    </row>
    <row r="21" spans="1:16" x14ac:dyDescent="0.2">
      <c r="A21" s="150">
        <v>17</v>
      </c>
      <c r="B21" s="151"/>
      <c r="C21" s="152"/>
      <c r="D21" s="152"/>
      <c r="E21" s="153"/>
      <c r="F21" s="157"/>
      <c r="G21" s="157"/>
      <c r="H21" s="157">
        <f t="shared" si="0"/>
        <v>0</v>
      </c>
      <c r="I21" s="150"/>
      <c r="J21" s="150"/>
      <c r="K21" s="156"/>
      <c r="L21" s="150"/>
      <c r="M21" s="157"/>
      <c r="N21" s="157">
        <f t="shared" si="1"/>
        <v>0</v>
      </c>
      <c r="O21" s="150"/>
      <c r="P21" s="152"/>
    </row>
    <row r="22" spans="1:16" x14ac:dyDescent="0.2">
      <c r="A22" s="154">
        <v>18</v>
      </c>
      <c r="B22" s="151"/>
      <c r="C22" s="152"/>
      <c r="D22" s="152"/>
      <c r="E22" s="153"/>
      <c r="F22" s="157"/>
      <c r="G22" s="157"/>
      <c r="H22" s="157">
        <f t="shared" si="0"/>
        <v>0</v>
      </c>
      <c r="I22" s="150"/>
      <c r="J22" s="150"/>
      <c r="K22" s="156"/>
      <c r="L22" s="150"/>
      <c r="M22" s="157"/>
      <c r="N22" s="157">
        <f t="shared" si="1"/>
        <v>0</v>
      </c>
      <c r="O22" s="150"/>
      <c r="P22" s="152"/>
    </row>
    <row r="23" spans="1:16" x14ac:dyDescent="0.2">
      <c r="A23" s="150">
        <v>19</v>
      </c>
      <c r="B23" s="151"/>
      <c r="C23" s="152"/>
      <c r="D23" s="152"/>
      <c r="E23" s="153"/>
      <c r="F23" s="157"/>
      <c r="G23" s="157"/>
      <c r="H23" s="157">
        <f t="shared" si="0"/>
        <v>0</v>
      </c>
      <c r="I23" s="150"/>
      <c r="J23" s="150"/>
      <c r="K23" s="156"/>
      <c r="L23" s="150"/>
      <c r="M23" s="157"/>
      <c r="N23" s="157">
        <f t="shared" si="1"/>
        <v>0</v>
      </c>
      <c r="O23" s="150"/>
      <c r="P23" s="152"/>
    </row>
    <row r="24" spans="1:16" x14ac:dyDescent="0.2">
      <c r="A24" s="154">
        <v>20</v>
      </c>
      <c r="B24" s="151"/>
      <c r="C24" s="152"/>
      <c r="D24" s="152"/>
      <c r="E24" s="153"/>
      <c r="F24" s="157"/>
      <c r="G24" s="157"/>
      <c r="H24" s="157">
        <f t="shared" si="0"/>
        <v>0</v>
      </c>
      <c r="I24" s="150"/>
      <c r="J24" s="150"/>
      <c r="K24" s="156"/>
      <c r="L24" s="150"/>
      <c r="M24" s="157"/>
      <c r="N24" s="157">
        <f t="shared" si="1"/>
        <v>0</v>
      </c>
      <c r="O24" s="150"/>
      <c r="P24" s="152"/>
    </row>
    <row r="25" spans="1:16" x14ac:dyDescent="0.2">
      <c r="A25" s="150">
        <v>21</v>
      </c>
      <c r="B25" s="151"/>
      <c r="C25" s="152"/>
      <c r="D25" s="152"/>
      <c r="E25" s="153"/>
      <c r="F25" s="157"/>
      <c r="G25" s="157"/>
      <c r="H25" s="157">
        <f t="shared" si="0"/>
        <v>0</v>
      </c>
      <c r="I25" s="150"/>
      <c r="J25" s="150"/>
      <c r="K25" s="156"/>
      <c r="L25" s="150"/>
      <c r="M25" s="157"/>
      <c r="N25" s="157">
        <f t="shared" si="1"/>
        <v>0</v>
      </c>
      <c r="O25" s="150"/>
      <c r="P25" s="152"/>
    </row>
    <row r="26" spans="1:16" x14ac:dyDescent="0.2">
      <c r="A26" s="154">
        <v>22</v>
      </c>
      <c r="B26" s="151"/>
      <c r="C26" s="152"/>
      <c r="D26" s="152"/>
      <c r="E26" s="153"/>
      <c r="F26" s="157"/>
      <c r="G26" s="157"/>
      <c r="H26" s="157">
        <f t="shared" si="0"/>
        <v>0</v>
      </c>
      <c r="I26" s="150"/>
      <c r="J26" s="150"/>
      <c r="K26" s="156"/>
      <c r="L26" s="150"/>
      <c r="M26" s="157"/>
      <c r="N26" s="157">
        <f t="shared" si="1"/>
        <v>0</v>
      </c>
      <c r="O26" s="150"/>
      <c r="P26" s="152"/>
    </row>
    <row r="27" spans="1:16" x14ac:dyDescent="0.2">
      <c r="A27" s="150">
        <v>23</v>
      </c>
      <c r="B27" s="151"/>
      <c r="C27" s="152"/>
      <c r="D27" s="152"/>
      <c r="E27" s="153"/>
      <c r="F27" s="157"/>
      <c r="G27" s="157"/>
      <c r="H27" s="157">
        <f t="shared" si="0"/>
        <v>0</v>
      </c>
      <c r="I27" s="150"/>
      <c r="J27" s="150"/>
      <c r="K27" s="156"/>
      <c r="L27" s="150"/>
      <c r="M27" s="157"/>
      <c r="N27" s="157">
        <f t="shared" si="1"/>
        <v>0</v>
      </c>
      <c r="O27" s="150"/>
      <c r="P27" s="152"/>
    </row>
    <row r="28" spans="1:16" x14ac:dyDescent="0.2">
      <c r="A28" s="154">
        <v>24</v>
      </c>
      <c r="B28" s="151"/>
      <c r="C28" s="152"/>
      <c r="D28" s="152"/>
      <c r="E28" s="153"/>
      <c r="F28" s="157"/>
      <c r="G28" s="157"/>
      <c r="H28" s="157">
        <f t="shared" si="0"/>
        <v>0</v>
      </c>
      <c r="I28" s="150"/>
      <c r="J28" s="150"/>
      <c r="K28" s="156"/>
      <c r="L28" s="150"/>
      <c r="M28" s="157"/>
      <c r="N28" s="157">
        <f t="shared" si="1"/>
        <v>0</v>
      </c>
      <c r="O28" s="150"/>
      <c r="P28" s="152"/>
    </row>
    <row r="29" spans="1:16" x14ac:dyDescent="0.2">
      <c r="A29" s="150">
        <v>25</v>
      </c>
      <c r="B29" s="151"/>
      <c r="C29" s="152"/>
      <c r="D29" s="152"/>
      <c r="E29" s="153"/>
      <c r="F29" s="157"/>
      <c r="G29" s="157"/>
      <c r="H29" s="157">
        <f t="shared" si="0"/>
        <v>0</v>
      </c>
      <c r="I29" s="150"/>
      <c r="J29" s="150"/>
      <c r="K29" s="156"/>
      <c r="L29" s="150"/>
      <c r="M29" s="157"/>
      <c r="N29" s="157">
        <f t="shared" si="1"/>
        <v>0</v>
      </c>
      <c r="O29" s="150"/>
      <c r="P29" s="152"/>
    </row>
    <row r="30" spans="1:16" x14ac:dyDescent="0.2">
      <c r="A30" s="154">
        <v>26</v>
      </c>
      <c r="B30" s="151"/>
      <c r="C30" s="152"/>
      <c r="D30" s="152"/>
      <c r="E30" s="153"/>
      <c r="F30" s="157"/>
      <c r="G30" s="157"/>
      <c r="H30" s="157">
        <f t="shared" si="0"/>
        <v>0</v>
      </c>
      <c r="I30" s="150"/>
      <c r="J30" s="150"/>
      <c r="K30" s="156"/>
      <c r="L30" s="150"/>
      <c r="M30" s="157"/>
      <c r="N30" s="157">
        <f t="shared" si="1"/>
        <v>0</v>
      </c>
      <c r="O30" s="150"/>
      <c r="P30" s="152"/>
    </row>
    <row r="31" spans="1:16" x14ac:dyDescent="0.2">
      <c r="A31" s="150">
        <v>27</v>
      </c>
      <c r="B31" s="151"/>
      <c r="C31" s="152"/>
      <c r="D31" s="152"/>
      <c r="E31" s="153"/>
      <c r="F31" s="157"/>
      <c r="G31" s="157"/>
      <c r="H31" s="157">
        <f t="shared" si="0"/>
        <v>0</v>
      </c>
      <c r="I31" s="150"/>
      <c r="J31" s="150"/>
      <c r="K31" s="156"/>
      <c r="L31" s="150"/>
      <c r="M31" s="157"/>
      <c r="N31" s="157">
        <f t="shared" si="1"/>
        <v>0</v>
      </c>
      <c r="O31" s="150"/>
      <c r="P31" s="152"/>
    </row>
    <row r="32" spans="1:16" x14ac:dyDescent="0.2">
      <c r="A32" s="154">
        <v>28</v>
      </c>
      <c r="B32" s="151"/>
      <c r="C32" s="152"/>
      <c r="D32" s="152"/>
      <c r="E32" s="153"/>
      <c r="F32" s="157"/>
      <c r="G32" s="157"/>
      <c r="H32" s="157">
        <f t="shared" si="0"/>
        <v>0</v>
      </c>
      <c r="I32" s="150"/>
      <c r="J32" s="150"/>
      <c r="K32" s="156"/>
      <c r="L32" s="150"/>
      <c r="M32" s="157"/>
      <c r="N32" s="157">
        <f t="shared" si="1"/>
        <v>0</v>
      </c>
      <c r="O32" s="150"/>
      <c r="P32" s="152"/>
    </row>
    <row r="33" spans="1:16" x14ac:dyDescent="0.2">
      <c r="A33" s="150">
        <v>29</v>
      </c>
      <c r="B33" s="151"/>
      <c r="C33" s="152"/>
      <c r="D33" s="152"/>
      <c r="E33" s="153"/>
      <c r="F33" s="157"/>
      <c r="G33" s="157"/>
      <c r="H33" s="157">
        <f t="shared" si="0"/>
        <v>0</v>
      </c>
      <c r="I33" s="150"/>
      <c r="J33" s="150"/>
      <c r="K33" s="156"/>
      <c r="L33" s="150"/>
      <c r="M33" s="157"/>
      <c r="N33" s="157">
        <f t="shared" si="1"/>
        <v>0</v>
      </c>
      <c r="O33" s="150"/>
      <c r="P33" s="152"/>
    </row>
    <row r="34" spans="1:16" x14ac:dyDescent="0.2">
      <c r="A34" s="154">
        <v>30</v>
      </c>
      <c r="B34" s="151"/>
      <c r="C34" s="152"/>
      <c r="D34" s="152"/>
      <c r="E34" s="153"/>
      <c r="F34" s="157"/>
      <c r="G34" s="157"/>
      <c r="H34" s="157">
        <f t="shared" si="0"/>
        <v>0</v>
      </c>
      <c r="I34" s="150"/>
      <c r="J34" s="150"/>
      <c r="K34" s="156"/>
      <c r="L34" s="150"/>
      <c r="M34" s="157"/>
      <c r="N34" s="157">
        <f t="shared" si="1"/>
        <v>0</v>
      </c>
      <c r="O34" s="150"/>
      <c r="P34" s="152"/>
    </row>
    <row r="35" spans="1:16" x14ac:dyDescent="0.2">
      <c r="A35" s="150">
        <v>31</v>
      </c>
      <c r="B35" s="151"/>
      <c r="C35" s="152"/>
      <c r="D35" s="152"/>
      <c r="E35" s="153"/>
      <c r="F35" s="157"/>
      <c r="G35" s="157"/>
      <c r="H35" s="157">
        <f t="shared" si="0"/>
        <v>0</v>
      </c>
      <c r="I35" s="150"/>
      <c r="J35" s="150"/>
      <c r="K35" s="156"/>
      <c r="L35" s="150"/>
      <c r="M35" s="157"/>
      <c r="N35" s="157">
        <f t="shared" si="1"/>
        <v>0</v>
      </c>
      <c r="O35" s="150"/>
      <c r="P35" s="152"/>
    </row>
    <row r="36" spans="1:16" x14ac:dyDescent="0.2">
      <c r="A36" s="154">
        <v>32</v>
      </c>
      <c r="B36" s="151"/>
      <c r="C36" s="152"/>
      <c r="D36" s="152"/>
      <c r="E36" s="153"/>
      <c r="F36" s="157"/>
      <c r="G36" s="157"/>
      <c r="H36" s="157">
        <f t="shared" si="0"/>
        <v>0</v>
      </c>
      <c r="I36" s="150"/>
      <c r="J36" s="150"/>
      <c r="K36" s="156"/>
      <c r="L36" s="150"/>
      <c r="M36" s="157"/>
      <c r="N36" s="157">
        <f t="shared" si="1"/>
        <v>0</v>
      </c>
      <c r="O36" s="150"/>
      <c r="P36" s="152"/>
    </row>
    <row r="37" spans="1:16" x14ac:dyDescent="0.2">
      <c r="A37" s="150">
        <v>33</v>
      </c>
      <c r="B37" s="151"/>
      <c r="C37" s="152"/>
      <c r="D37" s="152"/>
      <c r="E37" s="153"/>
      <c r="F37" s="157"/>
      <c r="G37" s="157"/>
      <c r="H37" s="157">
        <f t="shared" si="0"/>
        <v>0</v>
      </c>
      <c r="I37" s="150"/>
      <c r="J37" s="150"/>
      <c r="K37" s="156"/>
      <c r="L37" s="150"/>
      <c r="M37" s="157"/>
      <c r="N37" s="157">
        <f t="shared" si="1"/>
        <v>0</v>
      </c>
      <c r="O37" s="150"/>
      <c r="P37" s="152"/>
    </row>
    <row r="38" spans="1:16" x14ac:dyDescent="0.2">
      <c r="A38" s="154">
        <v>34</v>
      </c>
      <c r="B38" s="151"/>
      <c r="C38" s="152"/>
      <c r="D38" s="152"/>
      <c r="E38" s="153"/>
      <c r="F38" s="157"/>
      <c r="G38" s="157"/>
      <c r="H38" s="157">
        <f t="shared" si="0"/>
        <v>0</v>
      </c>
      <c r="I38" s="150"/>
      <c r="J38" s="150"/>
      <c r="K38" s="156"/>
      <c r="L38" s="150"/>
      <c r="M38" s="157"/>
      <c r="N38" s="157">
        <f t="shared" si="1"/>
        <v>0</v>
      </c>
      <c r="O38" s="150"/>
      <c r="P38" s="152"/>
    </row>
    <row r="39" spans="1:16" x14ac:dyDescent="0.2">
      <c r="A39" s="150">
        <v>35</v>
      </c>
      <c r="B39" s="151"/>
      <c r="C39" s="152"/>
      <c r="D39" s="152"/>
      <c r="E39" s="153"/>
      <c r="F39" s="157"/>
      <c r="G39" s="157"/>
      <c r="H39" s="157">
        <f t="shared" si="0"/>
        <v>0</v>
      </c>
      <c r="I39" s="150"/>
      <c r="J39" s="150"/>
      <c r="K39" s="156"/>
      <c r="L39" s="150"/>
      <c r="M39" s="157"/>
      <c r="N39" s="157">
        <f t="shared" si="1"/>
        <v>0</v>
      </c>
      <c r="O39" s="150"/>
      <c r="P39" s="152"/>
    </row>
    <row r="40" spans="1:16" x14ac:dyDescent="0.2">
      <c r="A40" s="154">
        <v>36</v>
      </c>
      <c r="B40" s="151"/>
      <c r="C40" s="152"/>
      <c r="D40" s="152"/>
      <c r="E40" s="153"/>
      <c r="F40" s="157"/>
      <c r="G40" s="157"/>
      <c r="H40" s="157">
        <f t="shared" si="0"/>
        <v>0</v>
      </c>
      <c r="I40" s="150"/>
      <c r="J40" s="150"/>
      <c r="K40" s="156"/>
      <c r="L40" s="150"/>
      <c r="M40" s="157"/>
      <c r="N40" s="157">
        <f t="shared" si="1"/>
        <v>0</v>
      </c>
      <c r="O40" s="150"/>
      <c r="P40" s="152"/>
    </row>
    <row r="41" spans="1:16" x14ac:dyDescent="0.2">
      <c r="A41" s="150">
        <v>37</v>
      </c>
      <c r="B41" s="151"/>
      <c r="C41" s="152"/>
      <c r="D41" s="152"/>
      <c r="E41" s="153"/>
      <c r="F41" s="157"/>
      <c r="G41" s="157"/>
      <c r="H41" s="157">
        <f>IF(COUNTA(G41)=0,0,G41/E41)</f>
        <v>0</v>
      </c>
      <c r="I41" s="150"/>
      <c r="J41" s="150"/>
      <c r="K41" s="156"/>
      <c r="L41" s="150"/>
      <c r="M41" s="157"/>
      <c r="N41" s="157">
        <f t="shared" si="1"/>
        <v>0</v>
      </c>
      <c r="O41" s="150"/>
      <c r="P41" s="152"/>
    </row>
    <row r="42" spans="1:16" x14ac:dyDescent="0.2">
      <c r="A42" s="154">
        <v>38</v>
      </c>
      <c r="B42" s="151"/>
      <c r="C42" s="152"/>
      <c r="D42" s="152"/>
      <c r="E42" s="153"/>
      <c r="F42" s="157"/>
      <c r="G42" s="157"/>
      <c r="H42" s="157">
        <f>IF(COUNTA(G42)=0,0,G42/E42)</f>
        <v>0</v>
      </c>
      <c r="I42" s="150"/>
      <c r="J42" s="150"/>
      <c r="K42" s="156"/>
      <c r="L42" s="150"/>
      <c r="M42" s="157"/>
      <c r="N42" s="157">
        <f t="shared" si="1"/>
        <v>0</v>
      </c>
      <c r="O42" s="150"/>
      <c r="P42" s="152"/>
    </row>
    <row r="43" spans="1:16" x14ac:dyDescent="0.2">
      <c r="A43" s="150">
        <v>39</v>
      </c>
      <c r="B43" s="151"/>
      <c r="C43" s="152"/>
      <c r="D43" s="152"/>
      <c r="E43" s="153"/>
      <c r="F43" s="157"/>
      <c r="G43" s="157"/>
      <c r="H43" s="157">
        <f>IF(COUNTA(G43)=0,0,G43/E43)</f>
        <v>0</v>
      </c>
      <c r="I43" s="150"/>
      <c r="J43" s="150"/>
      <c r="K43" s="156"/>
      <c r="L43" s="150"/>
      <c r="M43" s="157"/>
      <c r="N43" s="157">
        <f t="shared" si="1"/>
        <v>0</v>
      </c>
      <c r="O43" s="150"/>
      <c r="P43" s="152"/>
    </row>
    <row r="44" spans="1:16" x14ac:dyDescent="0.2">
      <c r="A44" s="154">
        <v>40</v>
      </c>
      <c r="B44" s="151"/>
      <c r="C44" s="152"/>
      <c r="D44" s="152"/>
      <c r="E44" s="153"/>
      <c r="F44" s="157"/>
      <c r="G44" s="157"/>
      <c r="H44" s="157">
        <f>IF(COUNTA(G44)=0,0,G44/E44)</f>
        <v>0</v>
      </c>
      <c r="I44" s="150"/>
      <c r="J44" s="150"/>
      <c r="K44" s="156"/>
      <c r="L44" s="150"/>
      <c r="M44" s="157"/>
      <c r="N44" s="157">
        <f>IF(COUNTA(M44)=0,0,M44/E44)</f>
        <v>0</v>
      </c>
      <c r="O44" s="150"/>
      <c r="P44" s="152"/>
    </row>
    <row r="45" spans="1:16" x14ac:dyDescent="0.2">
      <c r="A45" s="164"/>
      <c r="B45" s="164">
        <f>COUNTA(B5:B44)</f>
        <v>1</v>
      </c>
      <c r="C45" s="164"/>
      <c r="D45" s="164"/>
      <c r="E45" s="165">
        <f>AVERAGE(E5:E44)</f>
        <v>5</v>
      </c>
      <c r="F45" s="164"/>
      <c r="G45" s="164"/>
      <c r="H45" s="166">
        <f>SUM(H5:H44)/$B45</f>
        <v>0.23333333333333334</v>
      </c>
      <c r="I45" s="164"/>
      <c r="J45" s="165">
        <f>SUM(J5:J44)/$B45</f>
        <v>4</v>
      </c>
      <c r="K45" s="164"/>
      <c r="L45" s="164">
        <f>AVERAGE(L5:L44)</f>
        <v>3</v>
      </c>
      <c r="M45" s="167">
        <f>AVERAGE(M5:M44)</f>
        <v>8.3333333333333329E-2</v>
      </c>
      <c r="N45" s="167">
        <f>SUM(M5:M44)/SUM(E5:E44)</f>
        <v>1.6666666666666666E-2</v>
      </c>
      <c r="O45" s="164">
        <f>AVERAGE(O5:O44)</f>
        <v>7</v>
      </c>
      <c r="P45" s="163"/>
    </row>
  </sheetData>
  <phoneticPr fontId="1" type="noConversion"/>
  <pageMargins left="0.31" right="0.26" top="0.81" bottom="0.55000000000000004" header="0.4921259845" footer="0.4921259845"/>
  <pageSetup paperSize="9" scale="75" orientation="landscape" horizontalDpi="300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5"/>
  <sheetViews>
    <sheetView showGridLines="0" workbookViewId="0">
      <selection activeCell="B5" sqref="B5"/>
    </sheetView>
  </sheetViews>
  <sheetFormatPr defaultRowHeight="12.75" x14ac:dyDescent="0.2"/>
  <cols>
    <col min="1" max="1" width="1.140625" customWidth="1"/>
    <col min="2" max="2" width="64.42578125" customWidth="1"/>
    <col min="3" max="3" width="1.5703125" customWidth="1"/>
    <col min="4" max="4" width="5.5703125" customWidth="1"/>
    <col min="5" max="6" width="16" customWidth="1"/>
  </cols>
  <sheetData>
    <row r="1" spans="2:6" x14ac:dyDescent="0.2">
      <c r="B1" s="257"/>
      <c r="C1" s="257"/>
      <c r="D1" s="265"/>
      <c r="E1" s="265"/>
      <c r="F1" s="265"/>
    </row>
    <row r="2" spans="2:6" x14ac:dyDescent="0.2">
      <c r="B2" s="257"/>
      <c r="C2" s="257"/>
      <c r="D2" s="265"/>
      <c r="E2" s="265"/>
      <c r="F2" s="265"/>
    </row>
    <row r="3" spans="2:6" x14ac:dyDescent="0.2">
      <c r="B3" s="258"/>
      <c r="C3" s="258"/>
      <c r="D3" s="266"/>
      <c r="E3" s="266"/>
      <c r="F3" s="266"/>
    </row>
    <row r="4" spans="2:6" x14ac:dyDescent="0.2">
      <c r="B4" s="258"/>
      <c r="C4" s="258"/>
      <c r="D4" s="266"/>
      <c r="E4" s="266"/>
      <c r="F4" s="266"/>
    </row>
    <row r="5" spans="2:6" x14ac:dyDescent="0.2">
      <c r="B5" s="258"/>
      <c r="C5" s="258"/>
      <c r="D5" s="266"/>
      <c r="E5" s="266"/>
      <c r="F5" s="266"/>
    </row>
    <row r="6" spans="2:6" x14ac:dyDescent="0.2">
      <c r="B6" s="257"/>
      <c r="C6" s="257"/>
      <c r="D6" s="265"/>
      <c r="E6" s="265"/>
      <c r="F6" s="265"/>
    </row>
    <row r="7" spans="2:6" ht="13.5" thickBot="1" x14ac:dyDescent="0.25">
      <c r="B7" s="258"/>
      <c r="C7" s="258"/>
      <c r="D7" s="266"/>
      <c r="E7" s="266"/>
      <c r="F7" s="266"/>
    </row>
    <row r="8" spans="2:6" x14ac:dyDescent="0.2">
      <c r="B8" s="259"/>
      <c r="C8" s="260"/>
      <c r="D8" s="267"/>
      <c r="E8" s="267"/>
      <c r="F8" s="268"/>
    </row>
    <row r="9" spans="2:6" ht="13.5" thickBot="1" x14ac:dyDescent="0.25">
      <c r="B9" s="261"/>
      <c r="C9" s="262"/>
      <c r="D9" s="269"/>
      <c r="E9" s="270"/>
      <c r="F9" s="271"/>
    </row>
    <row r="10" spans="2:6" x14ac:dyDescent="0.2">
      <c r="B10" s="258"/>
      <c r="C10" s="258"/>
      <c r="D10" s="266"/>
      <c r="E10" s="266"/>
      <c r="F10" s="266"/>
    </row>
    <row r="11" spans="2:6" x14ac:dyDescent="0.2">
      <c r="B11" s="258"/>
      <c r="C11" s="258"/>
      <c r="D11" s="266"/>
      <c r="E11" s="266"/>
      <c r="F11" s="266"/>
    </row>
    <row r="12" spans="2:6" x14ac:dyDescent="0.2">
      <c r="B12" s="257"/>
      <c r="C12" s="257"/>
      <c r="D12" s="265"/>
      <c r="E12" s="265"/>
      <c r="F12" s="265"/>
    </row>
    <row r="13" spans="2:6" ht="13.5" thickBot="1" x14ac:dyDescent="0.25">
      <c r="B13" s="258"/>
      <c r="C13" s="258"/>
      <c r="D13" s="266"/>
      <c r="E13" s="266"/>
      <c r="F13" s="266"/>
    </row>
    <row r="14" spans="2:6" ht="13.5" thickBot="1" x14ac:dyDescent="0.25">
      <c r="B14" s="263"/>
      <c r="C14" s="264"/>
      <c r="D14" s="272"/>
      <c r="E14" s="272"/>
      <c r="F14" s="273"/>
    </row>
    <row r="15" spans="2:6" x14ac:dyDescent="0.2">
      <c r="B15" s="258"/>
      <c r="C15" s="258"/>
      <c r="D15" s="266"/>
      <c r="E15" s="266"/>
      <c r="F15" s="26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Laskentataulukot</vt:lpstr>
      </vt:variant>
      <vt:variant>
        <vt:i4>5</vt:i4>
      </vt:variant>
      <vt:variant>
        <vt:lpstr>Nimetyt alueet</vt:lpstr>
      </vt:variant>
      <vt:variant>
        <vt:i4>5</vt:i4>
      </vt:variant>
    </vt:vector>
  </HeadingPairs>
  <TitlesOfParts>
    <vt:vector size="10" baseType="lpstr">
      <vt:lpstr>Start</vt:lpstr>
      <vt:lpstr>Tiedot</vt:lpstr>
      <vt:lpstr>Yhteenveto</vt:lpstr>
      <vt:lpstr>Kilpailupäiväkirja</vt:lpstr>
      <vt:lpstr>...</vt:lpstr>
      <vt:lpstr>Kilpailupäiväkirja!Tulostusalue</vt:lpstr>
      <vt:lpstr>Tiedot!Tulostusalue</vt:lpstr>
      <vt:lpstr>Yhteenveto!Tulostusalue</vt:lpstr>
      <vt:lpstr>Tiedot!Tulostusotsikot</vt:lpstr>
      <vt:lpstr>Yhteenveto!Tulostusotsikot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Lammikko</dc:creator>
  <cp:lastModifiedBy>Lammikko</cp:lastModifiedBy>
  <cp:lastPrinted>2009-10-23T10:17:18Z</cp:lastPrinted>
  <dcterms:created xsi:type="dcterms:W3CDTF">2002-12-29T13:31:37Z</dcterms:created>
  <dcterms:modified xsi:type="dcterms:W3CDTF">2016-10-29T06:51:55Z</dcterms:modified>
</cp:coreProperties>
</file>